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30" windowWidth="10560" windowHeight="6975" tabRatio="773" firstSheet="1" activeTab="3"/>
  </bookViews>
  <sheets>
    <sheet name="기초자료" sheetId="1" r:id="rId1"/>
    <sheet name="명렬표" sheetId="2" r:id="rId2"/>
    <sheet name="재적현황" sheetId="3" r:id="rId3"/>
    <sheet name="1학기중간" sheetId="4" r:id="rId4"/>
    <sheet name="1학기말" sheetId="5" r:id="rId5"/>
    <sheet name="2학기중간" sheetId="6" r:id="rId6"/>
    <sheet name="2학기말" sheetId="7" r:id="rId7"/>
    <sheet name="전표(인쇄용)" sheetId="8" r:id="rId8"/>
    <sheet name="Sheet6" sheetId="9" r:id="rId9"/>
  </sheets>
  <definedNames/>
  <calcPr fullCalcOnLoad="1"/>
</workbook>
</file>

<file path=xl/comments1.xml><?xml version="1.0" encoding="utf-8"?>
<comments xmlns="http://schemas.openxmlformats.org/spreadsheetml/2006/main">
  <authors>
    <author>맹범호</author>
  </authors>
  <commentList>
    <comment ref="D7" authorId="0">
      <text>
        <r>
          <rPr>
            <b/>
            <sz val="20"/>
            <color indexed="10"/>
            <rFont val="굴림"/>
            <family val="3"/>
          </rPr>
          <t xml:space="preserve">학년도와 학교명,학년을 입력하시오
</t>
        </r>
        <r>
          <rPr>
            <b/>
            <sz val="14"/>
            <color indexed="10"/>
            <rFont val="굴림"/>
            <family val="3"/>
          </rPr>
          <t>&lt;맹범호&gt;</t>
        </r>
      </text>
    </comment>
    <comment ref="E13" authorId="0">
      <text>
        <r>
          <rPr>
            <b/>
            <sz val="20"/>
            <color indexed="12"/>
            <rFont val="굴림"/>
            <family val="3"/>
          </rPr>
          <t>과</t>
        </r>
        <r>
          <rPr>
            <b/>
            <sz val="20"/>
            <color indexed="12"/>
            <rFont val="굴림"/>
            <family val="3"/>
          </rPr>
          <t>목과 담당교사명을 입력하시오</t>
        </r>
      </text>
    </comment>
    <comment ref="H12" authorId="0">
      <text>
        <r>
          <rPr>
            <b/>
            <sz val="20"/>
            <color indexed="56"/>
            <rFont val="굴림"/>
            <family val="3"/>
          </rPr>
          <t xml:space="preserve">실시한 고사의 종류를 입력하시오
</t>
        </r>
        <r>
          <rPr>
            <b/>
            <sz val="16"/>
            <color indexed="10"/>
            <rFont val="굴림"/>
            <family val="3"/>
          </rPr>
          <t>1.</t>
        </r>
        <r>
          <rPr>
            <b/>
            <sz val="16"/>
            <color indexed="56"/>
            <rFont val="굴림"/>
            <family val="3"/>
          </rPr>
          <t xml:space="preserve"> </t>
        </r>
        <r>
          <rPr>
            <b/>
            <sz val="16"/>
            <color indexed="10"/>
            <rFont val="굴림"/>
            <family val="3"/>
          </rPr>
          <t>1학기중간
2. 1학기말
3. 2학기중간
4. 2학기말</t>
        </r>
      </text>
    </comment>
  </commentList>
</comments>
</file>

<file path=xl/comments2.xml><?xml version="1.0" encoding="utf-8"?>
<comments xmlns="http://schemas.openxmlformats.org/spreadsheetml/2006/main">
  <authors>
    <author>맹범호</author>
  </authors>
  <commentList>
    <comment ref="C8" authorId="0">
      <text>
        <r>
          <rPr>
            <b/>
            <sz val="20"/>
            <color indexed="17"/>
            <rFont val="굴림"/>
            <family val="3"/>
          </rPr>
          <t>학번을 입력하시오&lt;맹범호&gt;</t>
        </r>
      </text>
    </comment>
    <comment ref="D8" authorId="0">
      <text>
        <r>
          <rPr>
            <b/>
            <sz val="20"/>
            <color indexed="10"/>
            <rFont val="굴림"/>
            <family val="3"/>
          </rPr>
          <t>성명을 입력하시오</t>
        </r>
      </text>
    </comment>
  </commentList>
</comments>
</file>

<file path=xl/comments3.xml><?xml version="1.0" encoding="utf-8"?>
<comments xmlns="http://schemas.openxmlformats.org/spreadsheetml/2006/main">
  <authors>
    <author>맹범호</author>
  </authors>
  <commentList>
    <comment ref="E10" authorId="0">
      <text>
        <r>
          <rPr>
            <b/>
            <sz val="20"/>
            <color indexed="16"/>
            <rFont val="굴림"/>
            <family val="3"/>
          </rPr>
          <t>해당학급의 재적수를 입력하시오</t>
        </r>
        <r>
          <rPr>
            <b/>
            <sz val="14"/>
            <color indexed="16"/>
            <rFont val="굴림"/>
            <family val="3"/>
          </rPr>
          <t>&lt;맹범호&gt;</t>
        </r>
      </text>
    </comment>
    <comment ref="G10" authorId="0">
      <text>
        <r>
          <rPr>
            <b/>
            <sz val="20"/>
            <color indexed="12"/>
            <rFont val="굴림"/>
            <family val="3"/>
          </rPr>
          <t>해당된 시험의 노랑색 부분에만 인원을 기록하면 회색의 통계란은 모두 자동으로 계산이 됩니다</t>
        </r>
      </text>
    </comment>
    <comment ref="F10" authorId="0">
      <text>
        <r>
          <rPr>
            <b/>
            <sz val="20"/>
            <color indexed="17"/>
            <rFont val="굴림"/>
            <family val="3"/>
          </rPr>
          <t>결시생이 있으면 입력하시오</t>
        </r>
      </text>
    </comment>
    <comment ref="C5" authorId="0">
      <text>
        <r>
          <rPr>
            <b/>
            <sz val="20"/>
            <color indexed="12"/>
            <rFont val="굴림"/>
            <family val="3"/>
          </rPr>
          <t>이 곳은 수정하지 마시오</t>
        </r>
        <r>
          <rPr>
            <b/>
            <sz val="16"/>
            <color indexed="12"/>
            <rFont val="굴림"/>
            <family val="3"/>
          </rPr>
          <t>&lt;맹범호&gt;</t>
        </r>
      </text>
    </comment>
  </commentList>
</comments>
</file>

<file path=xl/comments4.xml><?xml version="1.0" encoding="utf-8"?>
<comments xmlns="http://schemas.openxmlformats.org/spreadsheetml/2006/main">
  <authors>
    <author>맹범호</author>
  </authors>
  <commentList>
    <comment ref="B4" authorId="0">
      <text>
        <r>
          <rPr>
            <b/>
            <sz val="20"/>
            <color indexed="12"/>
            <rFont val="굴림"/>
            <family val="3"/>
          </rPr>
          <t>이 곳은 수정하지 마시오</t>
        </r>
      </text>
    </comment>
    <comment ref="D6" authorId="0">
      <text>
        <r>
          <rPr>
            <b/>
            <sz val="18"/>
            <color indexed="20"/>
            <rFont val="굴림"/>
            <family val="3"/>
          </rPr>
          <t>학번과 성명도 입력하거나 수정하지 마시오</t>
        </r>
      </text>
    </comment>
    <comment ref="F7" authorId="0">
      <text>
        <r>
          <rPr>
            <b/>
            <sz val="20"/>
            <color indexed="10"/>
            <rFont val="굴림"/>
            <family val="3"/>
          </rPr>
          <t>평가항목 입력</t>
        </r>
      </text>
    </comment>
    <comment ref="F8" authorId="0">
      <text>
        <r>
          <rPr>
            <b/>
            <sz val="20"/>
            <color indexed="12"/>
            <rFont val="굴림"/>
            <family val="3"/>
          </rPr>
          <t>항목별 배점
 입력</t>
        </r>
      </text>
    </comment>
    <comment ref="O8" authorId="0">
      <text>
        <r>
          <rPr>
            <b/>
            <sz val="20"/>
            <color indexed="60"/>
            <rFont val="굴림"/>
            <family val="3"/>
          </rPr>
          <t>수행평가 반영 비율을 이 칸에 한번만 쓰면 자동 계산이 됩니다</t>
        </r>
      </text>
    </comment>
    <comment ref="N8" authorId="0">
      <text>
        <r>
          <rPr>
            <b/>
            <sz val="20"/>
            <color indexed="17"/>
            <rFont val="굴림"/>
            <family val="3"/>
          </rPr>
          <t>자동 계산이 되므로 수정하지 마시오</t>
        </r>
      </text>
    </comment>
    <comment ref="P8" authorId="0">
      <text>
        <r>
          <rPr>
            <b/>
            <sz val="20"/>
            <color indexed="12"/>
            <rFont val="굴림"/>
            <family val="3"/>
          </rPr>
          <t>지필고사를 1회만 실시하였으면 이 곳에 입력하시오</t>
        </r>
      </text>
    </comment>
    <comment ref="Q8" authorId="0">
      <text>
        <r>
          <rPr>
            <b/>
            <sz val="20"/>
            <color indexed="10"/>
            <rFont val="굴림"/>
            <family val="3"/>
          </rPr>
          <t xml:space="preserve">지필고사 </t>
        </r>
        <r>
          <rPr>
            <b/>
            <sz val="20"/>
            <color indexed="10"/>
            <rFont val="Arial"/>
            <family val="2"/>
          </rPr>
          <t>1</t>
        </r>
        <r>
          <rPr>
            <b/>
            <sz val="20"/>
            <color indexed="10"/>
            <rFont val="굴림"/>
            <family val="3"/>
          </rPr>
          <t>회</t>
        </r>
        <r>
          <rPr>
            <b/>
            <sz val="20"/>
            <color indexed="10"/>
            <rFont val="Arial"/>
            <family val="2"/>
          </rPr>
          <t xml:space="preserve"> </t>
        </r>
        <r>
          <rPr>
            <b/>
            <sz val="20"/>
            <color indexed="10"/>
            <rFont val="굴림"/>
            <family val="3"/>
          </rPr>
          <t>점수를 입력하지 않고서 이 칸에 2회 점수만 입력하면 계산이 되지 않음</t>
        </r>
      </text>
    </comment>
    <comment ref="R8" authorId="0">
      <text>
        <r>
          <rPr>
            <b/>
            <sz val="20"/>
            <color indexed="60"/>
            <rFont val="굴림"/>
            <family val="3"/>
          </rPr>
          <t>지필고사 반영 비율을  이 칸에 한번만쓰시오</t>
        </r>
      </text>
    </comment>
    <comment ref="S8" authorId="0">
      <text>
        <r>
          <rPr>
            <b/>
            <sz val="20"/>
            <color indexed="10"/>
            <rFont val="굴림"/>
            <family val="3"/>
          </rPr>
          <t>자동 계산이 되므로 수정하지 마시오</t>
        </r>
      </text>
    </comment>
  </commentList>
</comments>
</file>

<file path=xl/comments5.xml><?xml version="1.0" encoding="utf-8"?>
<comments xmlns="http://schemas.openxmlformats.org/spreadsheetml/2006/main">
  <authors>
    <author>맹범호</author>
  </authors>
  <commentList>
    <comment ref="B4" authorId="0">
      <text>
        <r>
          <rPr>
            <sz val="20"/>
            <color indexed="12"/>
            <rFont val="굴림"/>
            <family val="3"/>
          </rPr>
          <t>이 곳은 수정하지 마시오</t>
        </r>
      </text>
    </comment>
    <comment ref="D6" authorId="0">
      <text>
        <r>
          <rPr>
            <sz val="18"/>
            <color indexed="20"/>
            <rFont val="굴림"/>
            <family val="3"/>
          </rPr>
          <t>학번과 성명도 수정하지 마시오</t>
        </r>
      </text>
    </comment>
    <comment ref="F7" authorId="0">
      <text>
        <r>
          <rPr>
            <b/>
            <sz val="20"/>
            <color indexed="10"/>
            <rFont val="굴림"/>
            <family val="3"/>
          </rPr>
          <t>평가</t>
        </r>
        <r>
          <rPr>
            <b/>
            <sz val="20"/>
            <color indexed="10"/>
            <rFont val="Arial"/>
            <family val="2"/>
          </rPr>
          <t xml:space="preserve"> </t>
        </r>
        <r>
          <rPr>
            <b/>
            <sz val="20"/>
            <color indexed="10"/>
            <rFont val="굴림"/>
            <family val="3"/>
          </rPr>
          <t>항목을 입력하시오</t>
        </r>
      </text>
    </comment>
    <comment ref="F8" authorId="0">
      <text>
        <r>
          <rPr>
            <b/>
            <sz val="20"/>
            <color indexed="12"/>
            <rFont val="굴림"/>
            <family val="3"/>
          </rPr>
          <t>항목별 배점을 입력하시오</t>
        </r>
      </text>
    </comment>
    <comment ref="O8" authorId="0">
      <text>
        <r>
          <rPr>
            <b/>
            <sz val="20"/>
            <color indexed="8"/>
            <rFont val="굴림"/>
            <family val="3"/>
          </rPr>
          <t>맹범호</t>
        </r>
        <r>
          <rPr>
            <b/>
            <sz val="20"/>
            <color indexed="17"/>
            <rFont val="굴림"/>
            <family val="3"/>
          </rPr>
          <t>:자동 계산이 되므로 수정하지 마시오</t>
        </r>
      </text>
    </comment>
    <comment ref="P8" authorId="0">
      <text>
        <r>
          <rPr>
            <sz val="20"/>
            <color indexed="60"/>
            <rFont val="굴림"/>
            <family val="3"/>
          </rPr>
          <t>수행평가 반영 비율을 이 칸에 한번만 쓰면 자동 계산이 됩니다</t>
        </r>
      </text>
    </comment>
    <comment ref="Q8" authorId="0">
      <text>
        <r>
          <rPr>
            <b/>
            <sz val="20"/>
            <color indexed="12"/>
            <rFont val="굴림"/>
            <family val="3"/>
          </rPr>
          <t>지필고사를 1회만 실시하였으면 이 곳에 입력하시오</t>
        </r>
      </text>
    </comment>
    <comment ref="R8" authorId="0">
      <text>
        <r>
          <rPr>
            <sz val="20"/>
            <color indexed="10"/>
            <rFont val="굴림"/>
            <family val="3"/>
          </rPr>
          <t>지필고사를 2회 실시하였으면 이 곳에 입력하시오</t>
        </r>
      </text>
    </comment>
    <comment ref="S8" authorId="0">
      <text>
        <r>
          <rPr>
            <b/>
            <sz val="20"/>
            <color indexed="60"/>
            <rFont val="굴림"/>
            <family val="3"/>
          </rPr>
          <t>지필고사 반영 비율을  이 칸에 한번만쓰시오</t>
        </r>
      </text>
    </comment>
    <comment ref="T8" authorId="0">
      <text>
        <r>
          <rPr>
            <sz val="20"/>
            <color indexed="10"/>
            <rFont val="굴림"/>
            <family val="3"/>
          </rPr>
          <t>자동 계산이 되므로 수정하지 마시오</t>
        </r>
      </text>
    </comment>
  </commentList>
</comments>
</file>

<file path=xl/comments6.xml><?xml version="1.0" encoding="utf-8"?>
<comments xmlns="http://schemas.openxmlformats.org/spreadsheetml/2006/main">
  <authors>
    <author>맹범호</author>
  </authors>
  <commentList>
    <comment ref="B4" authorId="0">
      <text>
        <r>
          <rPr>
            <sz val="20"/>
            <color indexed="12"/>
            <rFont val="굴림"/>
            <family val="3"/>
          </rPr>
          <t>이 곳은 수정하지 마시오</t>
        </r>
      </text>
    </comment>
    <comment ref="D6" authorId="0">
      <text>
        <r>
          <rPr>
            <sz val="18"/>
            <color indexed="20"/>
            <rFont val="굴림"/>
            <family val="3"/>
          </rPr>
          <t>학번과 성명도 입력하거나 수정하지 마시오</t>
        </r>
      </text>
    </comment>
    <comment ref="F7" authorId="0">
      <text>
        <r>
          <rPr>
            <b/>
            <sz val="20"/>
            <color indexed="10"/>
            <rFont val="굴림"/>
            <family val="3"/>
          </rPr>
          <t>평가항목을 입력하시오</t>
        </r>
      </text>
    </comment>
    <comment ref="F8" authorId="0">
      <text>
        <r>
          <rPr>
            <b/>
            <sz val="20"/>
            <color indexed="12"/>
            <rFont val="굴림"/>
            <family val="3"/>
          </rPr>
          <t>항목별 배점을 입력하시오</t>
        </r>
      </text>
    </comment>
    <comment ref="N8" authorId="0">
      <text>
        <r>
          <rPr>
            <b/>
            <sz val="20"/>
            <color indexed="8"/>
            <rFont val="굴림"/>
            <family val="3"/>
          </rPr>
          <t>맹범호</t>
        </r>
        <r>
          <rPr>
            <b/>
            <sz val="20"/>
            <color indexed="17"/>
            <rFont val="굴림"/>
            <family val="3"/>
          </rPr>
          <t>:자동 계산이 되므로 수정하지 마시오</t>
        </r>
      </text>
    </comment>
    <comment ref="O8" authorId="0">
      <text>
        <r>
          <rPr>
            <b/>
            <sz val="20"/>
            <color indexed="60"/>
            <rFont val="굴림"/>
            <family val="3"/>
          </rPr>
          <t>수행평가 반영 비율을 이 칸에 한번만 쓰면 이하 모두 자동 계산이 됩니다</t>
        </r>
      </text>
    </comment>
    <comment ref="P8" authorId="0">
      <text>
        <r>
          <rPr>
            <b/>
            <sz val="20"/>
            <color indexed="12"/>
            <rFont val="굴림"/>
            <family val="3"/>
          </rPr>
          <t>지필고사를 1회만 실시하였으면 이 곳에 입력하시오</t>
        </r>
      </text>
    </comment>
    <comment ref="Q8" authorId="0">
      <text>
        <r>
          <rPr>
            <b/>
            <sz val="20"/>
            <color indexed="10"/>
            <rFont val="굴림"/>
            <family val="3"/>
          </rPr>
          <t>지필고사를 2회 실시하였으면 이 곳에 입력하시오</t>
        </r>
      </text>
    </comment>
    <comment ref="R8" authorId="0">
      <text>
        <r>
          <rPr>
            <b/>
            <sz val="20"/>
            <color indexed="60"/>
            <rFont val="굴림"/>
            <family val="3"/>
          </rPr>
          <t>지필고사 반영 비율을  이 칸에 한번만쓰시오</t>
        </r>
      </text>
    </comment>
    <comment ref="S8" authorId="0">
      <text>
        <r>
          <rPr>
            <sz val="20"/>
            <color indexed="10"/>
            <rFont val="굴림"/>
            <family val="3"/>
          </rPr>
          <t>자동 계산이 되므로 수정하지 마시오</t>
        </r>
      </text>
    </comment>
  </commentList>
</comments>
</file>

<file path=xl/comments7.xml><?xml version="1.0" encoding="utf-8"?>
<comments xmlns="http://schemas.openxmlformats.org/spreadsheetml/2006/main">
  <authors>
    <author>맹범호</author>
  </authors>
  <commentList>
    <comment ref="F7" authorId="0">
      <text>
        <r>
          <rPr>
            <b/>
            <sz val="20"/>
            <color indexed="10"/>
            <rFont val="굴림"/>
            <family val="3"/>
          </rPr>
          <t>평가항목 입력</t>
        </r>
      </text>
    </comment>
    <comment ref="F8" authorId="0">
      <text>
        <r>
          <rPr>
            <sz val="20"/>
            <color indexed="12"/>
            <rFont val="굴림"/>
            <family val="3"/>
          </rPr>
          <t>항목별 배점
 입력</t>
        </r>
      </text>
    </comment>
    <comment ref="N8" authorId="0">
      <text>
        <r>
          <rPr>
            <b/>
            <sz val="20"/>
            <color indexed="8"/>
            <rFont val="굴림"/>
            <family val="3"/>
          </rPr>
          <t>맹범호</t>
        </r>
        <r>
          <rPr>
            <b/>
            <sz val="20"/>
            <color indexed="17"/>
            <rFont val="굴림"/>
            <family val="3"/>
          </rPr>
          <t>:자동 계산이 되므로 수정하지 마시오</t>
        </r>
      </text>
    </comment>
    <comment ref="O8" authorId="0">
      <text>
        <r>
          <rPr>
            <sz val="20"/>
            <color indexed="60"/>
            <rFont val="굴림"/>
            <family val="3"/>
          </rPr>
          <t>수행평가 반영 비율을 이 칸에 한번만 쓰면 자동 계산이 됩니다</t>
        </r>
      </text>
    </comment>
    <comment ref="R8" authorId="0">
      <text>
        <r>
          <rPr>
            <b/>
            <sz val="20"/>
            <color indexed="60"/>
            <rFont val="굴림"/>
            <family val="3"/>
          </rPr>
          <t>지필고사 반영 비율을  이 칸에 한번만쓰시오</t>
        </r>
      </text>
    </comment>
    <comment ref="S8" authorId="0">
      <text>
        <r>
          <rPr>
            <sz val="20"/>
            <color indexed="10"/>
            <rFont val="굴림"/>
            <family val="3"/>
          </rPr>
          <t>자동 계산이 되므로 수정하지 마시오</t>
        </r>
      </text>
    </comment>
    <comment ref="P8" authorId="0">
      <text>
        <r>
          <rPr>
            <b/>
            <sz val="20"/>
            <color indexed="12"/>
            <rFont val="굴림"/>
            <family val="3"/>
          </rPr>
          <t>지필고사를 1회만 실시하였으면 이 곳에 입력하시오</t>
        </r>
      </text>
    </comment>
    <comment ref="Q8" authorId="0">
      <text>
        <r>
          <rPr>
            <sz val="20"/>
            <color indexed="10"/>
            <rFont val="굴림"/>
            <family val="3"/>
          </rPr>
          <t>지필고사를 2회 실시하였으면 이 곳에 입력하시오</t>
        </r>
      </text>
    </comment>
    <comment ref="B4" authorId="0">
      <text>
        <r>
          <rPr>
            <sz val="20"/>
            <color indexed="12"/>
            <rFont val="굴림"/>
            <family val="3"/>
          </rPr>
          <t>이 곳은 수정하지 마시오</t>
        </r>
      </text>
    </comment>
    <comment ref="D6" authorId="0">
      <text>
        <r>
          <rPr>
            <sz val="18"/>
            <color indexed="20"/>
            <rFont val="굴림"/>
            <family val="3"/>
          </rPr>
          <t>학번과 성명도 입력하거나 수정하지 마시오</t>
        </r>
      </text>
    </comment>
  </commentList>
</comments>
</file>

<file path=xl/comments8.xml><?xml version="1.0" encoding="utf-8"?>
<comments xmlns="http://schemas.openxmlformats.org/spreadsheetml/2006/main">
  <authors>
    <author>맹범호</author>
  </authors>
  <commentList>
    <comment ref="C6" authorId="0">
      <text>
        <r>
          <rPr>
            <b/>
            <sz val="24"/>
            <color indexed="8"/>
            <rFont val="굴림"/>
            <family val="3"/>
          </rPr>
          <t>맹범호</t>
        </r>
        <r>
          <rPr>
            <b/>
            <sz val="24"/>
            <color indexed="10"/>
            <rFont val="굴림"/>
            <family val="3"/>
          </rPr>
          <t>:이 곳의 점수는 모두 전 단계에서 자동으로 입력 되므로 절대 손대지 마십시오</t>
        </r>
        <r>
          <rPr>
            <sz val="24"/>
            <color indexed="10"/>
            <rFont val="굴림"/>
            <family val="3"/>
          </rPr>
          <t xml:space="preserve">
</t>
        </r>
      </text>
    </comment>
    <comment ref="A1" authorId="0">
      <text>
        <r>
          <rPr>
            <b/>
            <sz val="24"/>
            <rFont val="굴림"/>
            <family val="3"/>
          </rPr>
          <t>맹범호:</t>
        </r>
        <r>
          <rPr>
            <b/>
            <sz val="24"/>
            <color indexed="21"/>
            <rFont val="굴림"/>
            <family val="3"/>
          </rPr>
          <t>이 곳의 점수는 모두 전 단계에서 자동으로 입력 되므로 절대 손대지 마십시오</t>
        </r>
      </text>
    </comment>
    <comment ref="F6" authorId="0">
      <text>
        <r>
          <rPr>
            <b/>
            <sz val="24"/>
            <color indexed="12"/>
            <rFont val="굴림"/>
            <family val="3"/>
          </rPr>
          <t>이 Sheet의 자료는 모두 전 단계에서 자동으로 넘어와 입력 되므로 절대 손대지 마십시오</t>
        </r>
        <r>
          <rPr>
            <sz val="9"/>
            <rFont val="굴림"/>
            <family val="3"/>
          </rPr>
          <t xml:space="preserve">
</t>
        </r>
      </text>
    </comment>
    <comment ref="A2" authorId="0">
      <text>
        <r>
          <rPr>
            <b/>
            <sz val="24"/>
            <color indexed="20"/>
            <rFont val="굴림"/>
            <family val="3"/>
          </rPr>
          <t>맹범호:이 곳의 자료는 모두 전 단계에서 자동으로 입력 되므로 절대 손대지 마십시오</t>
        </r>
        <r>
          <rPr>
            <sz val="9"/>
            <rFont val="굴림"/>
            <family val="3"/>
          </rPr>
          <t xml:space="preserve">
</t>
        </r>
      </text>
    </comment>
    <comment ref="D1" authorId="0">
      <text>
        <r>
          <rPr>
            <b/>
            <sz val="20"/>
            <color indexed="12"/>
            <rFont val="굴림"/>
            <family val="3"/>
          </rPr>
          <t>이 Sheet의 자료는 모두 전 단계에서 자동으로 넘어와 입력이 되므로 절대 손대지 마십시오</t>
        </r>
      </text>
    </comment>
    <comment ref="K1" authorId="0">
      <text>
        <r>
          <rPr>
            <b/>
            <sz val="20"/>
            <color indexed="12"/>
            <rFont val="굴림"/>
            <family val="3"/>
          </rPr>
          <t>이 Sheet의 자료는 모두 전 단계에서 자동으로 넘어와 입력이 되므로 절대 손대지 마십시오</t>
        </r>
      </text>
    </comment>
  </commentList>
</comments>
</file>

<file path=xl/sharedStrings.xml><?xml version="1.0" encoding="utf-8"?>
<sst xmlns="http://schemas.openxmlformats.org/spreadsheetml/2006/main" count="378" uniqueCount="123">
  <si>
    <t>기     초     자     료     입     력</t>
  </si>
  <si>
    <t>중학교</t>
  </si>
  <si>
    <t>학년</t>
  </si>
  <si>
    <t>회수</t>
  </si>
  <si>
    <t>고사종류</t>
  </si>
  <si>
    <t>1회</t>
  </si>
  <si>
    <t>고사</t>
  </si>
  <si>
    <t>과      목</t>
  </si>
  <si>
    <t>2회</t>
  </si>
  <si>
    <t>담당교사</t>
  </si>
  <si>
    <t>3회</t>
  </si>
  <si>
    <t>4회</t>
  </si>
  <si>
    <t>학번</t>
  </si>
  <si>
    <t>성명</t>
  </si>
  <si>
    <t>재   적   현   황   입   력</t>
  </si>
  <si>
    <t>반</t>
  </si>
  <si>
    <t>재적</t>
  </si>
  <si>
    <t>결시</t>
  </si>
  <si>
    <t>응시</t>
  </si>
  <si>
    <t>계</t>
  </si>
  <si>
    <t>점         수           입           력</t>
  </si>
  <si>
    <t>성
취
도</t>
  </si>
  <si>
    <t>환
산
점</t>
  </si>
  <si>
    <t>동
순
위</t>
  </si>
  <si>
    <t>재      적</t>
  </si>
  <si>
    <t>학  년  평  균</t>
  </si>
  <si>
    <t>결      시</t>
  </si>
  <si>
    <t>응      시</t>
  </si>
  <si>
    <t>학  급  평  균</t>
  </si>
  <si>
    <t>총      점</t>
  </si>
  <si>
    <t>평      균</t>
  </si>
  <si>
    <t>학  년  평  점</t>
  </si>
  <si>
    <t>90-100</t>
  </si>
  <si>
    <t>수</t>
  </si>
  <si>
    <t>80-89</t>
  </si>
  <si>
    <t>우</t>
  </si>
  <si>
    <t>학  급  평  점</t>
  </si>
  <si>
    <t>70-79</t>
  </si>
  <si>
    <t>미</t>
  </si>
  <si>
    <t>60-69</t>
  </si>
  <si>
    <t>양</t>
  </si>
  <si>
    <t>50-59</t>
  </si>
  <si>
    <t>가</t>
  </si>
  <si>
    <t>40-49</t>
  </si>
  <si>
    <t>39이하</t>
  </si>
  <si>
    <t>환산</t>
  </si>
  <si>
    <t>지필1</t>
  </si>
  <si>
    <t>지필2</t>
  </si>
  <si>
    <r>
      <t>지</t>
    </r>
    <r>
      <rPr>
        <sz val="11"/>
        <rFont val="Arial"/>
        <family val="2"/>
      </rPr>
      <t xml:space="preserve">  </t>
    </r>
    <r>
      <rPr>
        <sz val="11"/>
        <rFont val="돋움"/>
        <family val="0"/>
      </rPr>
      <t>필</t>
    </r>
    <r>
      <rPr>
        <sz val="11"/>
        <rFont val="Arial"/>
        <family val="2"/>
      </rPr>
      <t xml:space="preserve">   </t>
    </r>
    <r>
      <rPr>
        <sz val="11"/>
        <rFont val="돋움"/>
        <family val="0"/>
      </rPr>
      <t>고</t>
    </r>
    <r>
      <rPr>
        <sz val="11"/>
        <rFont val="Arial"/>
        <family val="2"/>
      </rPr>
      <t xml:space="preserve">  </t>
    </r>
    <r>
      <rPr>
        <sz val="11"/>
        <rFont val="돋움"/>
        <family val="0"/>
      </rPr>
      <t>사</t>
    </r>
  </si>
  <si>
    <t>계</t>
  </si>
  <si>
    <t>계</t>
  </si>
  <si>
    <r>
      <t>1</t>
    </r>
    <r>
      <rPr>
        <sz val="36"/>
        <rFont val="돋움"/>
        <family val="3"/>
      </rPr>
      <t>반</t>
    </r>
  </si>
  <si>
    <r>
      <t>4</t>
    </r>
    <r>
      <rPr>
        <sz val="36"/>
        <rFont val="돋움"/>
        <family val="3"/>
      </rPr>
      <t>반</t>
    </r>
  </si>
  <si>
    <r>
      <t>3</t>
    </r>
    <r>
      <rPr>
        <sz val="36"/>
        <rFont val="돋움"/>
        <family val="3"/>
      </rPr>
      <t>반</t>
    </r>
  </si>
  <si>
    <r>
      <t>2</t>
    </r>
    <r>
      <rPr>
        <sz val="36"/>
        <rFont val="돋움"/>
        <family val="3"/>
      </rPr>
      <t>반</t>
    </r>
  </si>
  <si>
    <r>
      <t>1</t>
    </r>
    <r>
      <rPr>
        <sz val="36"/>
        <rFont val="돋움"/>
        <family val="3"/>
      </rPr>
      <t>반</t>
    </r>
  </si>
  <si>
    <r>
      <t>2</t>
    </r>
    <r>
      <rPr>
        <sz val="36"/>
        <rFont val="돋움"/>
        <family val="3"/>
      </rPr>
      <t>반</t>
    </r>
  </si>
  <si>
    <r>
      <t>3</t>
    </r>
    <r>
      <rPr>
        <sz val="36"/>
        <rFont val="돋움"/>
        <family val="3"/>
      </rPr>
      <t>반</t>
    </r>
  </si>
  <si>
    <r>
      <t>4</t>
    </r>
    <r>
      <rPr>
        <sz val="36"/>
        <rFont val="돋움"/>
        <family val="3"/>
      </rPr>
      <t>반</t>
    </r>
  </si>
  <si>
    <t>(</t>
  </si>
  <si>
    <t>)</t>
  </si>
  <si>
    <t>학년</t>
  </si>
  <si>
    <r>
      <t>1</t>
    </r>
    <r>
      <rPr>
        <sz val="14"/>
        <rFont val="돋움"/>
        <family val="3"/>
      </rPr>
      <t>학기 중간고사</t>
    </r>
  </si>
  <si>
    <r>
      <t>1</t>
    </r>
    <r>
      <rPr>
        <sz val="14"/>
        <rFont val="돋움"/>
        <family val="3"/>
      </rPr>
      <t>학기 기말고사</t>
    </r>
  </si>
  <si>
    <r>
      <t>2</t>
    </r>
    <r>
      <rPr>
        <sz val="14"/>
        <rFont val="돋움"/>
        <family val="3"/>
      </rPr>
      <t>학기 중간고사</t>
    </r>
  </si>
  <si>
    <r>
      <t>2</t>
    </r>
    <r>
      <rPr>
        <sz val="14"/>
        <rFont val="돋움"/>
        <family val="3"/>
      </rPr>
      <t>학기 기말고사</t>
    </r>
  </si>
  <si>
    <t>번호</t>
  </si>
  <si>
    <t>성명</t>
  </si>
  <si>
    <t>총점</t>
  </si>
  <si>
    <t>평균</t>
  </si>
  <si>
    <t>특기사항</t>
  </si>
  <si>
    <t>1학기 중간고사</t>
  </si>
  <si>
    <r>
      <t>1</t>
    </r>
    <r>
      <rPr>
        <sz val="12"/>
        <rFont val="돋움"/>
        <family val="3"/>
      </rPr>
      <t>학기 기말고사</t>
    </r>
  </si>
  <si>
    <t>수 행</t>
  </si>
  <si>
    <t>지 필</t>
  </si>
  <si>
    <r>
      <t>2</t>
    </r>
    <r>
      <rPr>
        <sz val="12"/>
        <rFont val="돋움"/>
        <family val="3"/>
      </rPr>
      <t>학기 중간고사</t>
    </r>
  </si>
  <si>
    <r>
      <t>2</t>
    </r>
    <r>
      <rPr>
        <sz val="12"/>
        <rFont val="돋움"/>
        <family val="3"/>
      </rPr>
      <t>학기 기말고사</t>
    </r>
  </si>
  <si>
    <t>학    년     말     통    계</t>
  </si>
  <si>
    <t>결재</t>
  </si>
  <si>
    <t>부 장</t>
  </si>
  <si>
    <t>교 감</t>
  </si>
  <si>
    <t>교 장</t>
  </si>
  <si>
    <t>율어</t>
  </si>
  <si>
    <t>미술</t>
  </si>
  <si>
    <t>문진순</t>
  </si>
  <si>
    <t>문초롱</t>
  </si>
  <si>
    <t>박미선</t>
  </si>
  <si>
    <t>박미영</t>
  </si>
  <si>
    <t>박미화</t>
  </si>
  <si>
    <t>이은자</t>
  </si>
  <si>
    <t>정선영</t>
  </si>
  <si>
    <t>정안수</t>
  </si>
  <si>
    <t>조은미</t>
  </si>
  <si>
    <t>조은화</t>
  </si>
  <si>
    <t>김대성</t>
  </si>
  <si>
    <t>김회선</t>
  </si>
  <si>
    <t>민윤상</t>
  </si>
  <si>
    <t>박양규</t>
  </si>
  <si>
    <t>유현수</t>
  </si>
  <si>
    <t>이명훈</t>
  </si>
  <si>
    <t>이웅재</t>
  </si>
  <si>
    <t>임중모</t>
  </si>
  <si>
    <t>제성국</t>
  </si>
  <si>
    <t>하현석</t>
  </si>
  <si>
    <t>석차</t>
  </si>
  <si>
    <t>수          행            평         가</t>
  </si>
  <si>
    <t>소묘</t>
  </si>
  <si>
    <t>수채화</t>
  </si>
  <si>
    <t>수묵화</t>
  </si>
  <si>
    <t>보고서</t>
  </si>
  <si>
    <t>감상문</t>
  </si>
  <si>
    <t>판화</t>
  </si>
  <si>
    <t>조소1</t>
  </si>
  <si>
    <t>조소2</t>
  </si>
  <si>
    <t>태도</t>
  </si>
  <si>
    <t>맹 범 호</t>
  </si>
  <si>
    <t>번호</t>
  </si>
  <si>
    <t>성명</t>
  </si>
  <si>
    <t>1학기 중간고사</t>
  </si>
  <si>
    <t>학    년     말     통    계</t>
  </si>
  <si>
    <t>학년도</t>
  </si>
  <si>
    <r>
      <t>1</t>
    </r>
    <r>
      <rPr>
        <b/>
        <sz val="18"/>
        <rFont val="돋움"/>
        <family val="3"/>
      </rPr>
      <t>학기말</t>
    </r>
  </si>
  <si>
    <r>
      <t>2</t>
    </r>
    <r>
      <rPr>
        <b/>
        <sz val="18"/>
        <rFont val="돋움"/>
        <family val="3"/>
      </rPr>
      <t>학기말</t>
    </r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</si>
</sst>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\(0.0\)"/>
    <numFmt numFmtId="178" formatCode="0.0_);[Red]\(0.0\)"/>
    <numFmt numFmtId="179" formatCode="0_ "/>
    <numFmt numFmtId="180" formatCode="0_);[Red]\(0\)"/>
  </numFmts>
  <fonts count="57">
    <font>
      <sz val="11"/>
      <name val="돋움"/>
      <family val="0"/>
    </font>
    <font>
      <sz val="8"/>
      <name val="돋움"/>
      <family val="3"/>
    </font>
    <font>
      <b/>
      <sz val="9"/>
      <name val="돋움"/>
      <family val="3"/>
    </font>
    <font>
      <u val="single"/>
      <sz val="9"/>
      <name val="돋움"/>
      <family val="3"/>
    </font>
    <font>
      <b/>
      <u val="single"/>
      <sz val="9"/>
      <name val="돋움"/>
      <family val="3"/>
    </font>
    <font>
      <b/>
      <sz val="18"/>
      <name val="돋움"/>
      <family val="3"/>
    </font>
    <font>
      <sz val="10"/>
      <name val="돋움"/>
      <family val="3"/>
    </font>
    <font>
      <sz val="11"/>
      <name val="Arial"/>
      <family val="2"/>
    </font>
    <font>
      <b/>
      <u val="single"/>
      <sz val="20"/>
      <name val="돋움"/>
      <family val="3"/>
    </font>
    <font>
      <sz val="9"/>
      <color indexed="8"/>
      <name val="돋움"/>
      <family val="3"/>
    </font>
    <font>
      <b/>
      <sz val="9"/>
      <color indexed="34"/>
      <name val="돋움"/>
      <family val="3"/>
    </font>
    <font>
      <u val="single"/>
      <sz val="9"/>
      <color indexed="34"/>
      <name val="돋움"/>
      <family val="3"/>
    </font>
    <font>
      <sz val="22"/>
      <name val="돋움"/>
      <family val="3"/>
    </font>
    <font>
      <sz val="7"/>
      <color indexed="9"/>
      <name val="돋움"/>
      <family val="3"/>
    </font>
    <font>
      <sz val="8"/>
      <color indexed="9"/>
      <name val="돋움"/>
      <family val="3"/>
    </font>
    <font>
      <b/>
      <sz val="11"/>
      <name val="돋움"/>
      <family val="0"/>
    </font>
    <font>
      <sz val="36"/>
      <name val="Arial"/>
      <family val="2"/>
    </font>
    <font>
      <sz val="36"/>
      <name val="돋움"/>
      <family val="3"/>
    </font>
    <font>
      <sz val="14"/>
      <name val="Arial"/>
      <family val="2"/>
    </font>
    <font>
      <sz val="14"/>
      <name val="돋움"/>
      <family val="3"/>
    </font>
    <font>
      <sz val="12"/>
      <name val="돋움"/>
      <family val="3"/>
    </font>
    <font>
      <sz val="12"/>
      <name val="Arial"/>
      <family val="2"/>
    </font>
    <font>
      <b/>
      <sz val="12"/>
      <name val="돋움"/>
      <family val="3"/>
    </font>
    <font>
      <sz val="11"/>
      <color indexed="8"/>
      <name val="돋움체"/>
      <family val="3"/>
    </font>
    <font>
      <sz val="11"/>
      <color indexed="8"/>
      <name val="Arial"/>
      <family val="2"/>
    </font>
    <font>
      <sz val="12"/>
      <color indexed="8"/>
      <name val="돋움"/>
      <family val="3"/>
    </font>
    <font>
      <b/>
      <u val="single"/>
      <sz val="12"/>
      <name val="돋움"/>
      <family val="3"/>
    </font>
    <font>
      <sz val="9"/>
      <name val="굴림"/>
      <family val="3"/>
    </font>
    <font>
      <b/>
      <sz val="24"/>
      <name val="굴림"/>
      <family val="3"/>
    </font>
    <font>
      <b/>
      <sz val="24"/>
      <color indexed="10"/>
      <name val="굴림"/>
      <family val="3"/>
    </font>
    <font>
      <sz val="24"/>
      <color indexed="10"/>
      <name val="굴림"/>
      <family val="3"/>
    </font>
    <font>
      <b/>
      <sz val="24"/>
      <color indexed="8"/>
      <name val="굴림"/>
      <family val="3"/>
    </font>
    <font>
      <b/>
      <sz val="24"/>
      <color indexed="21"/>
      <name val="굴림"/>
      <family val="3"/>
    </font>
    <font>
      <b/>
      <sz val="24"/>
      <color indexed="12"/>
      <name val="굴림"/>
      <family val="3"/>
    </font>
    <font>
      <b/>
      <sz val="24"/>
      <color indexed="20"/>
      <name val="굴림"/>
      <family val="3"/>
    </font>
    <font>
      <b/>
      <sz val="20"/>
      <color indexed="10"/>
      <name val="굴림"/>
      <family val="3"/>
    </font>
    <font>
      <sz val="20"/>
      <color indexed="12"/>
      <name val="굴림"/>
      <family val="3"/>
    </font>
    <font>
      <b/>
      <sz val="20"/>
      <color indexed="17"/>
      <name val="굴림"/>
      <family val="3"/>
    </font>
    <font>
      <b/>
      <sz val="20"/>
      <color indexed="8"/>
      <name val="굴림"/>
      <family val="3"/>
    </font>
    <font>
      <sz val="20"/>
      <color indexed="60"/>
      <name val="굴림"/>
      <family val="3"/>
    </font>
    <font>
      <b/>
      <sz val="20"/>
      <color indexed="60"/>
      <name val="굴림"/>
      <family val="3"/>
    </font>
    <font>
      <sz val="20"/>
      <color indexed="10"/>
      <name val="굴림"/>
      <family val="3"/>
    </font>
    <font>
      <b/>
      <sz val="20"/>
      <color indexed="12"/>
      <name val="굴림"/>
      <family val="3"/>
    </font>
    <font>
      <sz val="18"/>
      <color indexed="20"/>
      <name val="굴림"/>
      <family val="3"/>
    </font>
    <font>
      <b/>
      <sz val="20"/>
      <color indexed="10"/>
      <name val="Arial"/>
      <family val="2"/>
    </font>
    <font>
      <b/>
      <sz val="20"/>
      <color indexed="16"/>
      <name val="굴림"/>
      <family val="3"/>
    </font>
    <font>
      <b/>
      <sz val="14"/>
      <color indexed="16"/>
      <name val="굴림"/>
      <family val="3"/>
    </font>
    <font>
      <b/>
      <sz val="14"/>
      <color indexed="10"/>
      <name val="굴림"/>
      <family val="3"/>
    </font>
    <font>
      <b/>
      <sz val="20"/>
      <color indexed="56"/>
      <name val="굴림"/>
      <family val="3"/>
    </font>
    <font>
      <b/>
      <sz val="16"/>
      <color indexed="56"/>
      <name val="굴림"/>
      <family val="3"/>
    </font>
    <font>
      <b/>
      <sz val="16"/>
      <color indexed="10"/>
      <name val="굴림"/>
      <family val="3"/>
    </font>
    <font>
      <b/>
      <sz val="16"/>
      <color indexed="12"/>
      <name val="굴림"/>
      <family val="3"/>
    </font>
    <font>
      <b/>
      <sz val="20"/>
      <name val="돋움"/>
      <family val="3"/>
    </font>
    <font>
      <b/>
      <sz val="18"/>
      <name val="Arial"/>
      <family val="2"/>
    </font>
    <font>
      <b/>
      <sz val="24"/>
      <name val="돋움"/>
      <family val="3"/>
    </font>
    <font>
      <b/>
      <sz val="18"/>
      <color indexed="20"/>
      <name val="굴림"/>
      <family val="3"/>
    </font>
    <font>
      <b/>
      <sz val="8"/>
      <name val="돋움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4" fillId="3" borderId="5" xfId="0" applyFont="1" applyFill="1" applyBorder="1" applyAlignment="1">
      <alignment horizontal="centerContinuous"/>
    </xf>
    <xf numFmtId="0" fontId="0" fillId="2" borderId="6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2" fillId="4" borderId="8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2" fillId="4" borderId="13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8" fillId="3" borderId="18" xfId="0" applyFont="1" applyFill="1" applyBorder="1" applyAlignment="1">
      <alignment horizontal="centerContinuous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0" fillId="3" borderId="19" xfId="0" applyFill="1" applyBorder="1" applyAlignment="1">
      <alignment horizontal="centerContinuous"/>
    </xf>
    <xf numFmtId="0" fontId="0" fillId="3" borderId="20" xfId="0" applyFill="1" applyBorder="1" applyAlignment="1">
      <alignment horizontal="centerContinuous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5" borderId="23" xfId="0" applyFont="1" applyFill="1" applyBorder="1" applyAlignment="1" applyProtection="1">
      <alignment horizontal="center"/>
      <protection locked="0"/>
    </xf>
    <xf numFmtId="0" fontId="9" fillId="5" borderId="24" xfId="0" applyFont="1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/>
      <protection locked="0"/>
    </xf>
    <xf numFmtId="0" fontId="9" fillId="5" borderId="21" xfId="0" applyFont="1" applyFill="1" applyBorder="1" applyAlignment="1" applyProtection="1">
      <alignment horizontal="center"/>
      <protection locked="0"/>
    </xf>
    <xf numFmtId="0" fontId="9" fillId="5" borderId="22" xfId="0" applyFont="1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10" fillId="6" borderId="7" xfId="0" applyFont="1" applyFill="1" applyBorder="1" applyAlignment="1">
      <alignment/>
    </xf>
    <xf numFmtId="0" fontId="10" fillId="6" borderId="8" xfId="0" applyFont="1" applyFill="1" applyBorder="1" applyAlignment="1">
      <alignment/>
    </xf>
    <xf numFmtId="0" fontId="0" fillId="6" borderId="9" xfId="0" applyFill="1" applyBorder="1" applyAlignment="1">
      <alignment/>
    </xf>
    <xf numFmtId="0" fontId="10" fillId="6" borderId="12" xfId="0" applyFont="1" applyFill="1" applyBorder="1" applyAlignment="1">
      <alignment/>
    </xf>
    <xf numFmtId="0" fontId="10" fillId="6" borderId="13" xfId="0" applyFont="1" applyFill="1" applyBorder="1" applyAlignment="1">
      <alignment/>
    </xf>
    <xf numFmtId="0" fontId="0" fillId="6" borderId="14" xfId="0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16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8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7" xfId="0" applyFill="1" applyBorder="1" applyAlignment="1">
      <alignment horizontal="centerContinuous"/>
    </xf>
    <xf numFmtId="0" fontId="0" fillId="2" borderId="1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5" borderId="30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2" borderId="24" xfId="0" applyFill="1" applyBorder="1" applyAlignment="1">
      <alignment horizontal="center"/>
    </xf>
    <xf numFmtId="0" fontId="0" fillId="5" borderId="33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centerContinuous"/>
    </xf>
    <xf numFmtId="0" fontId="0" fillId="2" borderId="36" xfId="0" applyFill="1" applyBorder="1" applyAlignment="1">
      <alignment horizontal="centerContinuous"/>
    </xf>
    <xf numFmtId="0" fontId="3" fillId="2" borderId="0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12" fillId="3" borderId="18" xfId="0" applyFont="1" applyFill="1" applyBorder="1" applyAlignment="1" applyProtection="1">
      <alignment horizontal="centerContinuous"/>
      <protection/>
    </xf>
    <xf numFmtId="0" fontId="0" fillId="3" borderId="5" xfId="0" applyFill="1" applyBorder="1" applyAlignment="1" applyProtection="1">
      <alignment horizontal="centerContinuous"/>
      <protection/>
    </xf>
    <xf numFmtId="0" fontId="0" fillId="3" borderId="25" xfId="0" applyFill="1" applyBorder="1" applyAlignment="1" applyProtection="1">
      <alignment horizontal="centerContinuous"/>
      <protection/>
    </xf>
    <xf numFmtId="0" fontId="6" fillId="2" borderId="0" xfId="0" applyFont="1" applyFill="1" applyAlignment="1" applyProtection="1">
      <alignment/>
      <protection/>
    </xf>
    <xf numFmtId="0" fontId="0" fillId="2" borderId="37" xfId="0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0" fillId="2" borderId="38" xfId="0" applyFill="1" applyBorder="1" applyAlignment="1" applyProtection="1">
      <alignment horizontal="center"/>
      <protection/>
    </xf>
    <xf numFmtId="0" fontId="0" fillId="2" borderId="39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/>
      <protection/>
    </xf>
    <xf numFmtId="0" fontId="0" fillId="2" borderId="40" xfId="0" applyFill="1" applyBorder="1" applyAlignment="1" applyProtection="1">
      <alignment/>
      <protection/>
    </xf>
    <xf numFmtId="0" fontId="0" fillId="2" borderId="28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 horizontal="center"/>
      <protection/>
    </xf>
    <xf numFmtId="0" fontId="0" fillId="2" borderId="32" xfId="0" applyFill="1" applyBorder="1" applyAlignment="1" applyProtection="1">
      <alignment horizontal="center"/>
      <protection/>
    </xf>
    <xf numFmtId="0" fontId="0" fillId="2" borderId="33" xfId="0" applyFill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center"/>
      <protection/>
    </xf>
    <xf numFmtId="0" fontId="0" fillId="2" borderId="34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5" borderId="41" xfId="0" applyFill="1" applyBorder="1" applyAlignment="1" applyProtection="1">
      <alignment horizontal="center"/>
      <protection locked="0"/>
    </xf>
    <xf numFmtId="0" fontId="0" fillId="5" borderId="42" xfId="0" applyFill="1" applyBorder="1" applyAlignment="1" applyProtection="1">
      <alignment horizontal="center"/>
      <protection locked="0"/>
    </xf>
    <xf numFmtId="0" fontId="0" fillId="5" borderId="43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29" xfId="0" applyFill="1" applyBorder="1" applyAlignment="1" applyProtection="1">
      <alignment horizontal="center" vertical="center"/>
      <protection/>
    </xf>
    <xf numFmtId="0" fontId="0" fillId="2" borderId="31" xfId="0" applyFill="1" applyBorder="1" applyAlignment="1" applyProtection="1">
      <alignment horizontal="center" vertical="center"/>
      <protection/>
    </xf>
    <xf numFmtId="0" fontId="0" fillId="2" borderId="44" xfId="0" applyFill="1" applyBorder="1" applyAlignment="1" applyProtection="1">
      <alignment horizontal="center" vertical="center"/>
      <protection/>
    </xf>
    <xf numFmtId="9" fontId="0" fillId="2" borderId="22" xfId="0" applyNumberFormat="1" applyFill="1" applyBorder="1" applyAlignment="1" applyProtection="1">
      <alignment horizontal="center" vertical="center"/>
      <protection/>
    </xf>
    <xf numFmtId="0" fontId="0" fillId="5" borderId="44" xfId="0" applyFill="1" applyBorder="1" applyAlignment="1" applyProtection="1">
      <alignment horizontal="center"/>
      <protection locked="0"/>
    </xf>
    <xf numFmtId="0" fontId="0" fillId="5" borderId="45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9" fontId="0" fillId="2" borderId="22" xfId="15" applyFill="1" applyBorder="1" applyAlignment="1" applyProtection="1">
      <alignment horizontal="center" vertical="center"/>
      <protection/>
    </xf>
    <xf numFmtId="0" fontId="15" fillId="2" borderId="0" xfId="0" applyFont="1" applyFill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 applyProtection="1">
      <alignment/>
      <protection/>
    </xf>
    <xf numFmtId="0" fontId="19" fillId="2" borderId="0" xfId="0" applyFont="1" applyFill="1" applyAlignment="1" applyProtection="1">
      <alignment/>
      <protection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 horizontal="left" vertical="center"/>
      <protection/>
    </xf>
    <xf numFmtId="0" fontId="18" fillId="2" borderId="0" xfId="0" applyFont="1" applyFill="1" applyAlignment="1">
      <alignment horizontal="center" vertical="center" shrinkToFit="1"/>
    </xf>
    <xf numFmtId="0" fontId="19" fillId="2" borderId="0" xfId="0" applyFont="1" applyFill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8" fillId="7" borderId="0" xfId="0" applyFont="1" applyFill="1" applyAlignment="1">
      <alignment horizontal="centerContinuous" vertical="center"/>
    </xf>
    <xf numFmtId="0" fontId="1" fillId="7" borderId="0" xfId="0" applyFont="1" applyFill="1" applyAlignment="1">
      <alignment horizontal="centerContinuous" vertical="center"/>
    </xf>
    <xf numFmtId="0" fontId="1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vertical="center"/>
    </xf>
    <xf numFmtId="0" fontId="20" fillId="7" borderId="0" xfId="0" applyFont="1" applyFill="1" applyAlignment="1">
      <alignment horizontal="center" vertical="center"/>
    </xf>
    <xf numFmtId="0" fontId="0" fillId="7" borderId="0" xfId="0" applyFill="1" applyAlignment="1">
      <alignment/>
    </xf>
    <xf numFmtId="0" fontId="20" fillId="7" borderId="10" xfId="0" applyFont="1" applyFill="1" applyBorder="1" applyAlignment="1">
      <alignment horizontal="centerContinuous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Continuous" vertical="center"/>
    </xf>
    <xf numFmtId="0" fontId="20" fillId="7" borderId="13" xfId="0" applyFont="1" applyFill="1" applyBorder="1" applyAlignment="1">
      <alignment horizontal="centerContinuous" vertical="center"/>
    </xf>
    <xf numFmtId="0" fontId="20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/>
    </xf>
    <xf numFmtId="0" fontId="20" fillId="7" borderId="14" xfId="0" applyFont="1" applyFill="1" applyBorder="1" applyAlignment="1">
      <alignment horizontal="center" vertical="center"/>
    </xf>
    <xf numFmtId="0" fontId="19" fillId="7" borderId="0" xfId="0" applyFont="1" applyFill="1" applyAlignment="1">
      <alignment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0" xfId="0" applyFont="1" applyFill="1" applyAlignment="1">
      <alignment/>
    </xf>
    <xf numFmtId="0" fontId="20" fillId="7" borderId="10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>
      <alignment/>
    </xf>
    <xf numFmtId="0" fontId="0" fillId="2" borderId="11" xfId="0" applyFill="1" applyBorder="1" applyAlignment="1" applyProtection="1">
      <alignment/>
      <protection/>
    </xf>
    <xf numFmtId="176" fontId="0" fillId="8" borderId="44" xfId="0" applyNumberFormat="1" applyFill="1" applyBorder="1" applyAlignment="1" applyProtection="1">
      <alignment horizontal="center" vertical="center"/>
      <protection/>
    </xf>
    <xf numFmtId="176" fontId="0" fillId="8" borderId="45" xfId="0" applyNumberFormat="1" applyFill="1" applyBorder="1" applyAlignment="1" applyProtection="1">
      <alignment horizontal="center" vertical="center"/>
      <protection/>
    </xf>
    <xf numFmtId="176" fontId="0" fillId="8" borderId="29" xfId="0" applyNumberFormat="1" applyFill="1" applyBorder="1" applyAlignment="1" applyProtection="1">
      <alignment horizontal="center" vertical="center"/>
      <protection/>
    </xf>
    <xf numFmtId="0" fontId="8" fillId="3" borderId="5" xfId="0" applyFont="1" applyFill="1" applyBorder="1" applyAlignment="1">
      <alignment horizontal="centerContinuous"/>
    </xf>
    <xf numFmtId="0" fontId="8" fillId="3" borderId="25" xfId="0" applyFont="1" applyFill="1" applyBorder="1" applyAlignment="1">
      <alignment horizontal="centerContinuous"/>
    </xf>
    <xf numFmtId="0" fontId="0" fillId="5" borderId="49" xfId="0" applyFill="1" applyBorder="1" applyAlignment="1" applyProtection="1">
      <alignment horizontal="center"/>
      <protection locked="0"/>
    </xf>
    <xf numFmtId="0" fontId="0" fillId="5" borderId="50" xfId="0" applyFill="1" applyBorder="1" applyAlignment="1" applyProtection="1">
      <alignment horizontal="center"/>
      <protection locked="0"/>
    </xf>
    <xf numFmtId="0" fontId="23" fillId="9" borderId="45" xfId="0" applyFont="1" applyFill="1" applyBorder="1" applyAlignment="1" applyProtection="1">
      <alignment horizontal="center" vertical="center"/>
      <protection locked="0"/>
    </xf>
    <xf numFmtId="0" fontId="7" fillId="9" borderId="45" xfId="0" applyFont="1" applyFill="1" applyBorder="1" applyAlignment="1" applyProtection="1">
      <alignment horizontal="center" vertical="center"/>
      <protection locked="0"/>
    </xf>
    <xf numFmtId="0" fontId="0" fillId="9" borderId="23" xfId="0" applyFill="1" applyBorder="1" applyAlignment="1" applyProtection="1">
      <alignment horizontal="center"/>
      <protection locked="0"/>
    </xf>
    <xf numFmtId="0" fontId="0" fillId="9" borderId="49" xfId="0" applyFill="1" applyBorder="1" applyAlignment="1" applyProtection="1">
      <alignment horizontal="center"/>
      <protection locked="0"/>
    </xf>
    <xf numFmtId="0" fontId="0" fillId="9" borderId="45" xfId="0" applyFill="1" applyBorder="1" applyAlignment="1" applyProtection="1">
      <alignment horizontal="center"/>
      <protection locked="0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right" vertical="center"/>
    </xf>
    <xf numFmtId="0" fontId="20" fillId="0" borderId="45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0" fontId="20" fillId="0" borderId="19" xfId="0" applyFont="1" applyBorder="1" applyAlignment="1">
      <alignment horizontal="centerContinuous" vertical="center"/>
    </xf>
    <xf numFmtId="0" fontId="20" fillId="0" borderId="20" xfId="0" applyFont="1" applyBorder="1" applyAlignment="1">
      <alignment horizontal="centerContinuous" vertical="center"/>
    </xf>
    <xf numFmtId="0" fontId="20" fillId="0" borderId="31" xfId="0" applyFont="1" applyBorder="1" applyAlignment="1">
      <alignment horizontal="right" vertical="center"/>
    </xf>
    <xf numFmtId="0" fontId="20" fillId="0" borderId="44" xfId="0" applyFont="1" applyBorder="1" applyAlignment="1">
      <alignment horizontal="right" vertical="center"/>
    </xf>
    <xf numFmtId="0" fontId="20" fillId="0" borderId="32" xfId="0" applyFont="1" applyBorder="1" applyAlignment="1">
      <alignment horizontal="right" vertical="center"/>
    </xf>
    <xf numFmtId="0" fontId="25" fillId="0" borderId="3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Continuous" vertical="center"/>
    </xf>
    <xf numFmtId="0" fontId="20" fillId="0" borderId="52" xfId="0" applyFont="1" applyBorder="1" applyAlignment="1">
      <alignment horizontal="centerContinuous" vertical="center"/>
    </xf>
    <xf numFmtId="2" fontId="25" fillId="0" borderId="33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2" fontId="20" fillId="0" borderId="33" xfId="0" applyNumberFormat="1" applyFont="1" applyBorder="1" applyAlignment="1">
      <alignment horizontal="center" vertical="center"/>
    </xf>
    <xf numFmtId="2" fontId="20" fillId="0" borderId="23" xfId="0" applyNumberFormat="1" applyFont="1" applyBorder="1" applyAlignment="1">
      <alignment horizontal="right" vertical="center"/>
    </xf>
    <xf numFmtId="2" fontId="20" fillId="0" borderId="45" xfId="0" applyNumberFormat="1" applyFont="1" applyBorder="1" applyAlignment="1">
      <alignment horizontal="right" vertical="center"/>
    </xf>
    <xf numFmtId="2" fontId="20" fillId="0" borderId="24" xfId="0" applyNumberFormat="1" applyFont="1" applyBorder="1" applyAlignment="1">
      <alignment horizontal="right" vertical="center"/>
    </xf>
    <xf numFmtId="2" fontId="25" fillId="0" borderId="45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2" fontId="20" fillId="0" borderId="34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20" fillId="0" borderId="35" xfId="0" applyFont="1" applyBorder="1" applyAlignment="1">
      <alignment horizontal="centerContinuous" vertical="center"/>
    </xf>
    <xf numFmtId="0" fontId="20" fillId="0" borderId="36" xfId="0" applyFont="1" applyBorder="1" applyAlignment="1">
      <alignment horizontal="centerContinuous" vertical="center"/>
    </xf>
    <xf numFmtId="0" fontId="20" fillId="0" borderId="21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2" xfId="0" applyFont="1" applyBorder="1" applyAlignment="1">
      <alignment horizontal="center" vertical="center"/>
    </xf>
    <xf numFmtId="0" fontId="26" fillId="7" borderId="0" xfId="0" applyFont="1" applyFill="1" applyAlignment="1">
      <alignment horizontal="centerContinuous" vertical="center"/>
    </xf>
    <xf numFmtId="0" fontId="20" fillId="7" borderId="0" xfId="0" applyFont="1" applyFill="1" applyAlignment="1">
      <alignment horizontal="centerContinuous" vertical="center"/>
    </xf>
    <xf numFmtId="0" fontId="20" fillId="7" borderId="0" xfId="0" applyFont="1" applyFill="1" applyAlignment="1">
      <alignment/>
    </xf>
    <xf numFmtId="0" fontId="20" fillId="7" borderId="13" xfId="0" applyFont="1" applyFill="1" applyBorder="1" applyAlignment="1">
      <alignment/>
    </xf>
    <xf numFmtId="2" fontId="20" fillId="0" borderId="29" xfId="0" applyNumberFormat="1" applyFont="1" applyBorder="1" applyAlignment="1">
      <alignment horizontal="right" vertical="center"/>
    </xf>
    <xf numFmtId="0" fontId="25" fillId="0" borderId="37" xfId="0" applyFont="1" applyBorder="1" applyAlignment="1">
      <alignment horizontal="center" vertical="center"/>
    </xf>
    <xf numFmtId="0" fontId="20" fillId="0" borderId="0" xfId="0" applyFont="1" applyAlignment="1">
      <alignment/>
    </xf>
    <xf numFmtId="177" fontId="0" fillId="8" borderId="32" xfId="0" applyNumberFormat="1" applyFill="1" applyBorder="1" applyAlignment="1" applyProtection="1">
      <alignment horizontal="center" vertical="center"/>
      <protection/>
    </xf>
    <xf numFmtId="177" fontId="0" fillId="8" borderId="24" xfId="0" applyNumberFormat="1" applyFill="1" applyBorder="1" applyAlignment="1" applyProtection="1">
      <alignment horizontal="center" vertical="center"/>
      <protection/>
    </xf>
    <xf numFmtId="177" fontId="0" fillId="8" borderId="22" xfId="0" applyNumberFormat="1" applyFill="1" applyBorder="1" applyAlignment="1" applyProtection="1">
      <alignment horizontal="center" vertical="center"/>
      <protection/>
    </xf>
    <xf numFmtId="177" fontId="0" fillId="8" borderId="32" xfId="0" applyNumberFormat="1" applyFill="1" applyBorder="1" applyAlignment="1" applyProtection="1">
      <alignment horizontal="center"/>
      <protection locked="0"/>
    </xf>
    <xf numFmtId="177" fontId="0" fillId="8" borderId="24" xfId="0" applyNumberFormat="1" applyFill="1" applyBorder="1" applyAlignment="1" applyProtection="1">
      <alignment horizontal="center"/>
      <protection locked="0"/>
    </xf>
    <xf numFmtId="177" fontId="0" fillId="8" borderId="22" xfId="0" applyNumberFormat="1" applyFill="1" applyBorder="1" applyAlignment="1" applyProtection="1">
      <alignment horizontal="center"/>
      <protection locked="0"/>
    </xf>
    <xf numFmtId="177" fontId="0" fillId="2" borderId="53" xfId="0" applyNumberFormat="1" applyFill="1" applyBorder="1" applyAlignment="1" applyProtection="1">
      <alignment horizontal="center" vertical="center"/>
      <protection/>
    </xf>
    <xf numFmtId="177" fontId="0" fillId="2" borderId="34" xfId="0" applyNumberFormat="1" applyFill="1" applyBorder="1" applyAlignment="1" applyProtection="1">
      <alignment horizontal="center" vertical="center"/>
      <protection/>
    </xf>
    <xf numFmtId="177" fontId="20" fillId="0" borderId="45" xfId="0" applyNumberFormat="1" applyFont="1" applyBorder="1" applyAlignment="1">
      <alignment horizontal="right" vertical="center"/>
    </xf>
    <xf numFmtId="177" fontId="20" fillId="0" borderId="23" xfId="0" applyNumberFormat="1" applyFont="1" applyBorder="1" applyAlignment="1">
      <alignment horizontal="right" vertical="center"/>
    </xf>
    <xf numFmtId="177" fontId="20" fillId="0" borderId="24" xfId="0" applyNumberFormat="1" applyFont="1" applyBorder="1" applyAlignment="1">
      <alignment horizontal="right" vertical="center"/>
    </xf>
    <xf numFmtId="177" fontId="20" fillId="0" borderId="29" xfId="0" applyNumberFormat="1" applyFont="1" applyBorder="1" applyAlignment="1">
      <alignment horizontal="right" vertical="center"/>
    </xf>
    <xf numFmtId="178" fontId="20" fillId="0" borderId="23" xfId="0" applyNumberFormat="1" applyFont="1" applyBorder="1" applyAlignment="1">
      <alignment horizontal="right" vertical="center"/>
    </xf>
    <xf numFmtId="178" fontId="20" fillId="0" borderId="45" xfId="0" applyNumberFormat="1" applyFont="1" applyBorder="1" applyAlignment="1">
      <alignment horizontal="right" vertical="center"/>
    </xf>
    <xf numFmtId="178" fontId="20" fillId="0" borderId="24" xfId="0" applyNumberFormat="1" applyFont="1" applyBorder="1" applyAlignment="1">
      <alignment horizontal="right" vertical="center"/>
    </xf>
    <xf numFmtId="178" fontId="20" fillId="0" borderId="29" xfId="0" applyNumberFormat="1" applyFont="1" applyBorder="1" applyAlignment="1">
      <alignment horizontal="right" vertical="center"/>
    </xf>
    <xf numFmtId="178" fontId="20" fillId="0" borderId="31" xfId="0" applyNumberFormat="1" applyFont="1" applyBorder="1" applyAlignment="1">
      <alignment horizontal="right" vertical="center"/>
    </xf>
    <xf numFmtId="178" fontId="20" fillId="0" borderId="44" xfId="0" applyNumberFormat="1" applyFont="1" applyBorder="1" applyAlignment="1">
      <alignment horizontal="right" vertical="center"/>
    </xf>
    <xf numFmtId="178" fontId="20" fillId="0" borderId="32" xfId="0" applyNumberFormat="1" applyFont="1" applyBorder="1" applyAlignment="1">
      <alignment horizontal="right" vertical="center"/>
    </xf>
    <xf numFmtId="178" fontId="20" fillId="0" borderId="21" xfId="0" applyNumberFormat="1" applyFont="1" applyBorder="1" applyAlignment="1">
      <alignment horizontal="right" vertical="center"/>
    </xf>
    <xf numFmtId="178" fontId="20" fillId="0" borderId="22" xfId="0" applyNumberFormat="1" applyFont="1" applyBorder="1" applyAlignment="1">
      <alignment horizontal="right" vertical="center"/>
    </xf>
    <xf numFmtId="177" fontId="20" fillId="0" borderId="31" xfId="0" applyNumberFormat="1" applyFont="1" applyBorder="1" applyAlignment="1">
      <alignment horizontal="right" vertical="center"/>
    </xf>
    <xf numFmtId="177" fontId="20" fillId="0" borderId="44" xfId="0" applyNumberFormat="1" applyFont="1" applyBorder="1" applyAlignment="1">
      <alignment horizontal="right" vertical="center"/>
    </xf>
    <xf numFmtId="177" fontId="20" fillId="0" borderId="32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2" xfId="0" applyNumberFormat="1" applyFont="1" applyBorder="1" applyAlignment="1">
      <alignment horizontal="right" vertical="center"/>
    </xf>
    <xf numFmtId="177" fontId="20" fillId="0" borderId="45" xfId="0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2" fontId="20" fillId="0" borderId="45" xfId="0" applyNumberFormat="1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0" fillId="9" borderId="31" xfId="0" applyFill="1" applyBorder="1" applyAlignment="1" applyProtection="1">
      <alignment horizontal="center" vertical="center"/>
      <protection/>
    </xf>
    <xf numFmtId="0" fontId="0" fillId="9" borderId="21" xfId="0" applyFill="1" applyBorder="1" applyAlignment="1" applyProtection="1">
      <alignment horizontal="center" vertical="center"/>
      <protection/>
    </xf>
    <xf numFmtId="0" fontId="24" fillId="9" borderId="54" xfId="0" applyFont="1" applyFill="1" applyBorder="1" applyAlignment="1" applyProtection="1">
      <alignment horizontal="center" vertical="center"/>
      <protection locked="0"/>
    </xf>
    <xf numFmtId="0" fontId="7" fillId="9" borderId="44" xfId="0" applyFont="1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/>
    </xf>
    <xf numFmtId="176" fontId="0" fillId="2" borderId="54" xfId="0" applyNumberFormat="1" applyFill="1" applyBorder="1" applyAlignment="1" applyProtection="1">
      <alignment horizontal="center" vertical="center"/>
      <protection/>
    </xf>
    <xf numFmtId="176" fontId="0" fillId="2" borderId="45" xfId="0" applyNumberFormat="1" applyFill="1" applyBorder="1" applyAlignment="1" applyProtection="1">
      <alignment horizontal="center" vertical="center"/>
      <protection/>
    </xf>
    <xf numFmtId="176" fontId="0" fillId="2" borderId="55" xfId="0" applyNumberFormat="1" applyFill="1" applyBorder="1" applyAlignment="1" applyProtection="1">
      <alignment horizontal="center" vertical="center"/>
      <protection/>
    </xf>
    <xf numFmtId="176" fontId="0" fillId="2" borderId="29" xfId="0" applyNumberFormat="1" applyFill="1" applyBorder="1" applyAlignment="1" applyProtection="1">
      <alignment horizontal="center" vertical="center"/>
      <protection/>
    </xf>
    <xf numFmtId="177" fontId="0" fillId="2" borderId="32" xfId="0" applyNumberFormat="1" applyFill="1" applyBorder="1" applyAlignment="1" applyProtection="1">
      <alignment horizontal="center" vertical="center"/>
      <protection/>
    </xf>
    <xf numFmtId="177" fontId="0" fillId="2" borderId="24" xfId="0" applyNumberFormat="1" applyFill="1" applyBorder="1" applyAlignment="1" applyProtection="1">
      <alignment horizontal="center" vertical="center"/>
      <protection/>
    </xf>
    <xf numFmtId="177" fontId="0" fillId="2" borderId="22" xfId="0" applyNumberFormat="1" applyFill="1" applyBorder="1" applyAlignment="1" applyProtection="1">
      <alignment horizontal="center" vertical="center"/>
      <protection/>
    </xf>
    <xf numFmtId="177" fontId="0" fillId="2" borderId="32" xfId="0" applyNumberFormat="1" applyFill="1" applyBorder="1" applyAlignment="1" applyProtection="1">
      <alignment horizontal="center"/>
      <protection locked="0"/>
    </xf>
    <xf numFmtId="177" fontId="0" fillId="2" borderId="24" xfId="0" applyNumberFormat="1" applyFill="1" applyBorder="1" applyAlignment="1" applyProtection="1">
      <alignment horizontal="center"/>
      <protection locked="0"/>
    </xf>
    <xf numFmtId="177" fontId="0" fillId="2" borderId="22" xfId="0" applyNumberFormat="1" applyFill="1" applyBorder="1" applyAlignment="1" applyProtection="1">
      <alignment horizontal="center"/>
      <protection locked="0"/>
    </xf>
    <xf numFmtId="0" fontId="52" fillId="10" borderId="5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/>
    </xf>
    <xf numFmtId="0" fontId="5" fillId="2" borderId="48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0" fontId="53" fillId="5" borderId="33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>
      <alignment horizontal="center" vertical="center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3" fillId="5" borderId="34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>
      <alignment horizontal="center" vertical="center"/>
    </xf>
    <xf numFmtId="0" fontId="54" fillId="3" borderId="18" xfId="0" applyFont="1" applyFill="1" applyBorder="1" applyAlignment="1">
      <alignment horizontal="centerContinuous"/>
    </xf>
    <xf numFmtId="0" fontId="54" fillId="3" borderId="5" xfId="0" applyFont="1" applyFill="1" applyBorder="1" applyAlignment="1">
      <alignment horizontal="centerContinuous"/>
    </xf>
    <xf numFmtId="0" fontId="54" fillId="3" borderId="25" xfId="0" applyFont="1" applyFill="1" applyBorder="1" applyAlignment="1">
      <alignment horizontal="centerContinuous"/>
    </xf>
    <xf numFmtId="0" fontId="16" fillId="11" borderId="54" xfId="0" applyFont="1" applyFill="1" applyBorder="1" applyAlignment="1">
      <alignment horizontal="center" vertical="center" wrapText="1"/>
    </xf>
    <xf numFmtId="0" fontId="0" fillId="11" borderId="57" xfId="0" applyFill="1" applyBorder="1" applyAlignment="1">
      <alignment horizontal="center" vertical="center" wrapText="1"/>
    </xf>
    <xf numFmtId="0" fontId="0" fillId="11" borderId="55" xfId="0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37" xfId="0" applyFill="1" applyBorder="1" applyAlignment="1" applyProtection="1">
      <alignment horizontal="center" vertical="center"/>
      <protection/>
    </xf>
    <xf numFmtId="0" fontId="0" fillId="2" borderId="58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20" fillId="0" borderId="37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" xfId="0" applyFont="1" applyBorder="1" applyAlignment="1" applyProtection="1">
      <alignment horizontal="center"/>
      <protection/>
    </xf>
    <xf numFmtId="0" fontId="20" fillId="0" borderId="3" xfId="0" applyFont="1" applyBorder="1" applyAlignment="1" applyProtection="1">
      <alignment/>
      <protection/>
    </xf>
    <xf numFmtId="0" fontId="20" fillId="0" borderId="59" xfId="0" applyFont="1" applyBorder="1" applyAlignment="1" applyProtection="1">
      <alignment/>
      <protection/>
    </xf>
    <xf numFmtId="0" fontId="20" fillId="0" borderId="60" xfId="0" applyFont="1" applyBorder="1" applyAlignment="1" applyProtection="1">
      <alignment/>
      <protection/>
    </xf>
    <xf numFmtId="0" fontId="20" fillId="0" borderId="1" xfId="0" applyFont="1" applyBorder="1" applyAlignment="1" applyProtection="1">
      <alignment/>
      <protection/>
    </xf>
    <xf numFmtId="0" fontId="20" fillId="0" borderId="61" xfId="0" applyFont="1" applyBorder="1" applyAlignment="1" applyProtection="1">
      <alignment/>
      <protection/>
    </xf>
    <xf numFmtId="0" fontId="20" fillId="0" borderId="14" xfId="0" applyFont="1" applyBorder="1" applyAlignment="1" applyProtection="1">
      <alignment/>
      <protection/>
    </xf>
    <xf numFmtId="0" fontId="20" fillId="0" borderId="7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2" fillId="12" borderId="62" xfId="0" applyFont="1" applyFill="1" applyBorder="1" applyAlignment="1" applyProtection="1">
      <alignment horizontal="center" vertical="center" shrinkToFit="1"/>
      <protection/>
    </xf>
    <xf numFmtId="0" fontId="20" fillId="0" borderId="6" xfId="0" applyFont="1" applyBorder="1" applyAlignment="1" applyProtection="1">
      <alignment horizontal="center" vertical="center" shrinkToFit="1"/>
      <protection/>
    </xf>
    <xf numFmtId="0" fontId="20" fillId="0" borderId="60" xfId="0" applyFont="1" applyBorder="1" applyAlignment="1" applyProtection="1">
      <alignment horizontal="center" vertical="center" shrinkToFit="1"/>
      <protection/>
    </xf>
    <xf numFmtId="0" fontId="22" fillId="0" borderId="63" xfId="0" applyFont="1" applyBorder="1" applyAlignment="1" applyProtection="1">
      <alignment horizontal="center" vertical="center"/>
      <protection/>
    </xf>
    <xf numFmtId="0" fontId="20" fillId="0" borderId="64" xfId="0" applyFont="1" applyBorder="1" applyAlignment="1" applyProtection="1">
      <alignment horizontal="center" vertical="center"/>
      <protection/>
    </xf>
    <xf numFmtId="0" fontId="20" fillId="0" borderId="64" xfId="0" applyFont="1" applyBorder="1" applyAlignment="1" applyProtection="1">
      <alignment/>
      <protection/>
    </xf>
    <xf numFmtId="0" fontId="20" fillId="0" borderId="20" xfId="0" applyFont="1" applyBorder="1" applyAlignment="1" applyProtection="1">
      <alignment/>
      <protection/>
    </xf>
    <xf numFmtId="0" fontId="22" fillId="0" borderId="1" xfId="0" applyFont="1" applyBorder="1" applyAlignment="1" applyProtection="1">
      <alignment horizontal="center" vertical="center" textRotation="255"/>
      <protection/>
    </xf>
    <xf numFmtId="0" fontId="20" fillId="0" borderId="3" xfId="0" applyFont="1" applyBorder="1" applyAlignment="1" applyProtection="1">
      <alignment horizontal="center"/>
      <protection/>
    </xf>
    <xf numFmtId="0" fontId="20" fillId="0" borderId="59" xfId="0" applyFont="1" applyBorder="1" applyAlignment="1" applyProtection="1">
      <alignment horizontal="center"/>
      <protection/>
    </xf>
    <xf numFmtId="0" fontId="20" fillId="0" borderId="60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64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6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workbookViewId="0" topLeftCell="A1">
      <selection activeCell="B2" sqref="B2"/>
    </sheetView>
  </sheetViews>
  <sheetFormatPr defaultColWidth="8.88671875" defaultRowHeight="13.5"/>
  <cols>
    <col min="1" max="1" width="2.5546875" style="0" customWidth="1"/>
    <col min="2" max="2" width="5.10546875" style="0" customWidth="1"/>
    <col min="3" max="3" width="8.77734375" style="0" customWidth="1"/>
    <col min="4" max="4" width="13.77734375" style="0" bestFit="1" customWidth="1"/>
    <col min="5" max="5" width="13.88671875" style="0" customWidth="1"/>
    <col min="6" max="6" width="4.4453125" style="0" customWidth="1"/>
    <col min="7" max="7" width="9.99609375" style="0" customWidth="1"/>
    <col min="8" max="8" width="13.10546875" style="0" bestFit="1" customWidth="1"/>
    <col min="9" max="11" width="8.77734375" style="0" customWidth="1"/>
    <col min="12" max="12" width="5.10546875" style="0" customWidth="1"/>
    <col min="13" max="13" width="4.77734375" style="0" customWidth="1"/>
    <col min="14" max="14" width="8.77734375" style="0" customWidth="1"/>
  </cols>
  <sheetData>
    <row r="1" spans="1:14" ht="18.75" customHeight="1">
      <c r="A1" s="1"/>
      <c r="B1" s="1"/>
      <c r="C1" s="1"/>
      <c r="D1" s="1"/>
      <c r="E1" s="1"/>
      <c r="F1" s="2"/>
      <c r="G1" s="1"/>
      <c r="H1" s="2"/>
      <c r="I1" s="2"/>
      <c r="J1" s="1"/>
      <c r="K1" s="1"/>
      <c r="L1" s="1"/>
      <c r="M1" s="1"/>
      <c r="N1" s="1"/>
    </row>
    <row r="2" spans="1:14" ht="24.75" customHeight="1" thickBot="1">
      <c r="A2" s="1"/>
      <c r="B2" s="3"/>
      <c r="C2" s="4"/>
      <c r="D2" s="4"/>
      <c r="E2" s="4"/>
      <c r="F2" s="5"/>
      <c r="G2" s="4"/>
      <c r="H2" s="5"/>
      <c r="I2" s="5"/>
      <c r="J2" s="4"/>
      <c r="K2" s="4"/>
      <c r="L2" s="4"/>
      <c r="M2" s="6"/>
      <c r="N2" s="1"/>
    </row>
    <row r="3" spans="1:14" ht="32.25" thickBot="1">
      <c r="A3" s="1"/>
      <c r="B3" s="7"/>
      <c r="C3" s="8"/>
      <c r="D3" s="265" t="s">
        <v>0</v>
      </c>
      <c r="E3" s="266"/>
      <c r="F3" s="266"/>
      <c r="G3" s="266"/>
      <c r="H3" s="266"/>
      <c r="I3" s="266"/>
      <c r="J3" s="266"/>
      <c r="K3" s="267"/>
      <c r="L3" s="8"/>
      <c r="M3" s="10"/>
      <c r="N3" s="1"/>
    </row>
    <row r="4" spans="1:14" ht="21" customHeight="1">
      <c r="A4" s="1"/>
      <c r="B4" s="7"/>
      <c r="C4" s="8"/>
      <c r="D4" s="8"/>
      <c r="E4" s="8"/>
      <c r="F4" s="11"/>
      <c r="G4" s="8"/>
      <c r="H4" s="11"/>
      <c r="I4" s="11"/>
      <c r="J4" s="8"/>
      <c r="K4" s="8"/>
      <c r="L4" s="8"/>
      <c r="M4" s="10"/>
      <c r="N4" s="1"/>
    </row>
    <row r="5" spans="1:14" ht="11.25" customHeight="1" thickBot="1">
      <c r="A5" s="1"/>
      <c r="B5" s="7"/>
      <c r="C5" s="8"/>
      <c r="D5" s="8"/>
      <c r="E5" s="8"/>
      <c r="F5" s="11"/>
      <c r="G5" s="8"/>
      <c r="H5" s="11"/>
      <c r="I5" s="11"/>
      <c r="J5" s="8"/>
      <c r="K5" s="8"/>
      <c r="L5" s="8"/>
      <c r="M5" s="10"/>
      <c r="N5" s="1"/>
    </row>
    <row r="6" spans="1:14" ht="24.75" customHeight="1" thickBot="1">
      <c r="A6" s="1"/>
      <c r="B6" s="7"/>
      <c r="C6" s="12"/>
      <c r="D6" s="13"/>
      <c r="E6" s="13"/>
      <c r="F6" s="14"/>
      <c r="G6" s="13"/>
      <c r="H6" s="14"/>
      <c r="I6" s="14"/>
      <c r="J6" s="13"/>
      <c r="K6" s="13"/>
      <c r="L6" s="15"/>
      <c r="M6" s="10"/>
      <c r="N6" s="1"/>
    </row>
    <row r="7" spans="1:14" ht="26.25" thickBot="1">
      <c r="A7" s="1"/>
      <c r="B7" s="7"/>
      <c r="C7" s="16"/>
      <c r="D7" s="250">
        <v>99</v>
      </c>
      <c r="E7" s="17" t="s">
        <v>120</v>
      </c>
      <c r="F7" s="17"/>
      <c r="G7" s="250" t="s">
        <v>82</v>
      </c>
      <c r="H7" s="17" t="s">
        <v>1</v>
      </c>
      <c r="I7" s="17"/>
      <c r="J7" s="250">
        <v>1</v>
      </c>
      <c r="K7" s="17" t="s">
        <v>2</v>
      </c>
      <c r="L7" s="18"/>
      <c r="M7" s="10"/>
      <c r="N7" s="1"/>
    </row>
    <row r="8" spans="1:14" ht="24.75" customHeight="1" thickBot="1">
      <c r="A8" s="1"/>
      <c r="B8" s="7"/>
      <c r="C8" s="19"/>
      <c r="D8" s="20"/>
      <c r="E8" s="20"/>
      <c r="F8" s="21"/>
      <c r="G8" s="20"/>
      <c r="H8" s="21"/>
      <c r="I8" s="21"/>
      <c r="J8" s="20"/>
      <c r="K8" s="20"/>
      <c r="L8" s="22"/>
      <c r="M8" s="10"/>
      <c r="N8" s="1"/>
    </row>
    <row r="9" spans="1:14" ht="24.75" customHeight="1">
      <c r="A9" s="1"/>
      <c r="B9" s="7"/>
      <c r="C9" s="8"/>
      <c r="D9" s="8"/>
      <c r="E9" s="8"/>
      <c r="F9" s="11"/>
      <c r="G9" s="8"/>
      <c r="H9" s="11"/>
      <c r="I9" s="11"/>
      <c r="J9" s="8"/>
      <c r="K9" s="8"/>
      <c r="L9" s="8"/>
      <c r="M9" s="10"/>
      <c r="N9" s="1"/>
    </row>
    <row r="10" spans="1:14" ht="15" customHeight="1" thickBot="1">
      <c r="A10" s="1"/>
      <c r="B10" s="7"/>
      <c r="C10" s="8"/>
      <c r="D10" s="8"/>
      <c r="E10" s="8"/>
      <c r="F10" s="11"/>
      <c r="G10" s="8"/>
      <c r="H10" s="11"/>
      <c r="I10" s="11"/>
      <c r="J10" s="8"/>
      <c r="K10" s="8"/>
      <c r="L10" s="8"/>
      <c r="M10" s="10"/>
      <c r="N10" s="1"/>
    </row>
    <row r="11" spans="1:14" ht="24.75" customHeight="1" thickBot="1">
      <c r="A11" s="1"/>
      <c r="B11" s="7"/>
      <c r="C11" s="8"/>
      <c r="D11" s="251"/>
      <c r="E11" s="251"/>
      <c r="F11" s="251"/>
      <c r="G11" s="253" t="s">
        <v>3</v>
      </c>
      <c r="H11" s="253" t="s">
        <v>4</v>
      </c>
      <c r="I11" s="252"/>
      <c r="J11" s="8"/>
      <c r="K11" s="8"/>
      <c r="L11" s="8"/>
      <c r="M11" s="10"/>
      <c r="N11" s="1"/>
    </row>
    <row r="12" spans="1:14" ht="24.75" customHeight="1" thickBot="1">
      <c r="A12" s="1"/>
      <c r="B12" s="7"/>
      <c r="C12" s="8"/>
      <c r="D12" s="251"/>
      <c r="E12" s="251"/>
      <c r="F12" s="251"/>
      <c r="G12" s="254" t="s">
        <v>5</v>
      </c>
      <c r="H12" s="255"/>
      <c r="I12" s="256" t="s">
        <v>6</v>
      </c>
      <c r="J12" s="8"/>
      <c r="K12" s="8"/>
      <c r="L12" s="8"/>
      <c r="M12" s="10"/>
      <c r="N12" s="1"/>
    </row>
    <row r="13" spans="1:14" ht="24.75" customHeight="1">
      <c r="A13" s="1"/>
      <c r="B13" s="7"/>
      <c r="C13" s="8"/>
      <c r="D13" s="257" t="s">
        <v>7</v>
      </c>
      <c r="E13" s="258" t="s">
        <v>83</v>
      </c>
      <c r="F13" s="251"/>
      <c r="G13" s="254" t="s">
        <v>8</v>
      </c>
      <c r="H13" s="259" t="s">
        <v>121</v>
      </c>
      <c r="I13" s="256" t="s">
        <v>6</v>
      </c>
      <c r="J13" s="8"/>
      <c r="K13" s="8"/>
      <c r="L13" s="8"/>
      <c r="M13" s="10"/>
      <c r="N13" s="1"/>
    </row>
    <row r="14" spans="1:14" ht="24.75" customHeight="1" thickBot="1">
      <c r="A14" s="1"/>
      <c r="B14" s="7"/>
      <c r="C14" s="8"/>
      <c r="D14" s="260" t="s">
        <v>9</v>
      </c>
      <c r="E14" s="261" t="s">
        <v>115</v>
      </c>
      <c r="F14" s="251"/>
      <c r="G14" s="254" t="s">
        <v>10</v>
      </c>
      <c r="H14" s="255"/>
      <c r="I14" s="256" t="s">
        <v>6</v>
      </c>
      <c r="J14" s="8"/>
      <c r="K14" s="8"/>
      <c r="L14" s="8"/>
      <c r="M14" s="10"/>
      <c r="N14" s="1"/>
    </row>
    <row r="15" spans="1:14" ht="24.75" customHeight="1" thickBot="1">
      <c r="A15" s="1"/>
      <c r="B15" s="7"/>
      <c r="C15" s="8"/>
      <c r="D15" s="262"/>
      <c r="E15" s="262"/>
      <c r="F15" s="251"/>
      <c r="G15" s="260" t="s">
        <v>11</v>
      </c>
      <c r="H15" s="263" t="s">
        <v>122</v>
      </c>
      <c r="I15" s="264" t="s">
        <v>6</v>
      </c>
      <c r="J15" s="8"/>
      <c r="K15" s="8"/>
      <c r="L15" s="8"/>
      <c r="M15" s="10"/>
      <c r="N15" s="1"/>
    </row>
    <row r="16" spans="1:14" ht="24.75" customHeight="1">
      <c r="A16" s="1"/>
      <c r="B16" s="23"/>
      <c r="C16" s="24"/>
      <c r="D16" s="24"/>
      <c r="E16" s="24"/>
      <c r="F16" s="25"/>
      <c r="G16" s="26"/>
      <c r="H16" s="25"/>
      <c r="I16" s="25"/>
      <c r="J16" s="24"/>
      <c r="K16" s="24"/>
      <c r="L16" s="24"/>
      <c r="M16" s="27"/>
      <c r="N16" s="1"/>
    </row>
    <row r="17" spans="1:14" ht="24.75" customHeight="1">
      <c r="A17" s="1"/>
      <c r="B17" s="1"/>
      <c r="C17" s="8"/>
      <c r="D17" s="8"/>
      <c r="E17" s="8"/>
      <c r="F17" s="11"/>
      <c r="G17" s="28"/>
      <c r="H17" s="11"/>
      <c r="I17" s="11"/>
      <c r="J17" s="8"/>
      <c r="K17" s="1"/>
      <c r="L17" s="1"/>
      <c r="M17" s="1"/>
      <c r="N17" s="1"/>
    </row>
    <row r="18" spans="1:14" ht="24.75" customHeight="1">
      <c r="A18" s="1"/>
      <c r="B18" s="1"/>
      <c r="C18" s="8"/>
      <c r="D18" s="8"/>
      <c r="E18" s="8"/>
      <c r="F18" s="11"/>
      <c r="G18" s="8"/>
      <c r="H18" s="11"/>
      <c r="I18" s="11"/>
      <c r="J18" s="8"/>
      <c r="K18" s="1"/>
      <c r="L18" s="1"/>
      <c r="M18" s="1"/>
      <c r="N18" s="1"/>
    </row>
    <row r="19" spans="1:14" ht="24.75" customHeight="1">
      <c r="A19" s="1"/>
      <c r="B19" s="1"/>
      <c r="C19" s="8"/>
      <c r="D19" s="8"/>
      <c r="E19" s="8"/>
      <c r="F19" s="11"/>
      <c r="G19" s="8"/>
      <c r="H19" s="11"/>
      <c r="I19" s="11"/>
      <c r="J19" s="8"/>
      <c r="K19" s="1"/>
      <c r="L19" s="1"/>
      <c r="M19" s="1"/>
      <c r="N19" s="1"/>
    </row>
    <row r="20" spans="1:14" ht="24.75" customHeight="1">
      <c r="A20" s="1"/>
      <c r="B20" s="1"/>
      <c r="C20" s="8"/>
      <c r="D20" s="8"/>
      <c r="E20" s="8"/>
      <c r="F20" s="11"/>
      <c r="G20" s="8"/>
      <c r="H20" s="11"/>
      <c r="I20" s="11"/>
      <c r="J20" s="8"/>
      <c r="K20" s="1"/>
      <c r="L20" s="1"/>
      <c r="M20" s="1"/>
      <c r="N20" s="1"/>
    </row>
    <row r="21" spans="1:14" ht="24.75" customHeight="1">
      <c r="A21" s="1"/>
      <c r="B21" s="1"/>
      <c r="C21" s="8"/>
      <c r="D21" s="8"/>
      <c r="E21" s="8"/>
      <c r="F21" s="11"/>
      <c r="G21" s="8"/>
      <c r="H21" s="11"/>
      <c r="I21" s="11"/>
      <c r="J21" s="8"/>
      <c r="K21" s="1"/>
      <c r="L21" s="1"/>
      <c r="M21" s="1"/>
      <c r="N21" s="1"/>
    </row>
    <row r="22" spans="1:14" ht="24.75" customHeight="1">
      <c r="A22" s="1"/>
      <c r="B22" s="1"/>
      <c r="C22" s="8"/>
      <c r="D22" s="8"/>
      <c r="E22" s="8"/>
      <c r="F22" s="11"/>
      <c r="G22" s="8"/>
      <c r="H22" s="11"/>
      <c r="I22" s="11"/>
      <c r="J22" s="8"/>
      <c r="K22" s="1"/>
      <c r="L22" s="1"/>
      <c r="M22" s="1"/>
      <c r="N22" s="1"/>
    </row>
    <row r="23" spans="1:14" ht="24.75" customHeight="1">
      <c r="A23" s="1"/>
      <c r="B23" s="1"/>
      <c r="C23" s="8"/>
      <c r="D23" s="8"/>
      <c r="E23" s="8"/>
      <c r="F23" s="11"/>
      <c r="G23" s="8"/>
      <c r="H23" s="11"/>
      <c r="I23" s="11"/>
      <c r="J23" s="8"/>
      <c r="K23" s="1"/>
      <c r="L23" s="1"/>
      <c r="M23" s="1"/>
      <c r="N23" s="1"/>
    </row>
    <row r="24" ht="24.75" customHeight="1"/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H11" sqref="H11"/>
    </sheetView>
  </sheetViews>
  <sheetFormatPr defaultColWidth="8.88671875" defaultRowHeight="13.5"/>
  <cols>
    <col min="1" max="1" width="1.66796875" style="0" customWidth="1"/>
    <col min="2" max="2" width="1.88671875" style="0" customWidth="1"/>
    <col min="3" max="3" width="4.5546875" style="0" bestFit="1" customWidth="1"/>
    <col min="5" max="5" width="3.3359375" style="0" customWidth="1"/>
    <col min="6" max="6" width="4.5546875" style="0" bestFit="1" customWidth="1"/>
    <col min="8" max="8" width="3.5546875" style="0" customWidth="1"/>
    <col min="9" max="9" width="4.5546875" style="0" bestFit="1" customWidth="1"/>
    <col min="11" max="11" width="3.4453125" style="0" customWidth="1"/>
    <col min="12" max="12" width="4.5546875" style="0" bestFit="1" customWidth="1"/>
  </cols>
  <sheetData>
    <row r="1" spans="2:15" ht="14.2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6.25" thickBot="1">
      <c r="A2" s="8"/>
      <c r="B2" s="1"/>
      <c r="C2" s="29" t="str">
        <f>IF(COUNTA(기초자료!D7)&gt;0,기초자료!D7&amp;"학년도-"&amp;기초자료!J7&amp;"학년"&amp;"-명렬표","")</f>
        <v>99학년도-1학년-명렬표</v>
      </c>
      <c r="D2" s="154"/>
      <c r="E2" s="154"/>
      <c r="F2" s="154"/>
      <c r="G2" s="154"/>
      <c r="H2" s="154"/>
      <c r="I2" s="154"/>
      <c r="J2" s="154"/>
      <c r="K2" s="154"/>
      <c r="L2" s="154"/>
      <c r="M2" s="155"/>
      <c r="N2" s="1"/>
      <c r="O2" s="1"/>
    </row>
    <row r="3" spans="1:15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>
      <c r="A4" s="1"/>
      <c r="B4" s="1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1"/>
      <c r="O4" s="1"/>
    </row>
    <row r="5" spans="1:15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>
      <c r="A6" s="1"/>
      <c r="B6" s="1"/>
      <c r="C6" s="32" t="str">
        <f>IF(COUNT(기초자료!$J$7)&gt;0,기초자료!$J$7&amp;"학년"&amp;재적현황!D10&amp;"반","")</f>
        <v>1학년1반</v>
      </c>
      <c r="D6" s="33"/>
      <c r="E6" s="31"/>
      <c r="F6" s="32" t="str">
        <f>IF(COUNT(기초자료!$J$7)&gt;0,기초자료!$J$7&amp;"학년"&amp;재적현황!D11&amp;"반","")</f>
        <v>1학년2반</v>
      </c>
      <c r="G6" s="33"/>
      <c r="H6" s="31"/>
      <c r="I6" s="32" t="str">
        <f>IF(COUNT(기초자료!$J$7)&gt;0,기초자료!$J$7&amp;"학년"&amp;재적현황!D12&amp;"반","")</f>
        <v>1학년3반</v>
      </c>
      <c r="J6" s="33"/>
      <c r="K6" s="31"/>
      <c r="L6" s="32" t="str">
        <f>IF(COUNT(기초자료!$J$7)&gt;0,기초자료!$J$7&amp;"학년"&amp;재적현황!D13&amp;"반","")</f>
        <v>1학년4반</v>
      </c>
      <c r="M6" s="33"/>
      <c r="N6" s="1"/>
      <c r="O6" s="1"/>
    </row>
    <row r="7" spans="1:15" ht="14.25" thickBot="1">
      <c r="A7" s="1"/>
      <c r="B7" s="1"/>
      <c r="C7" s="34" t="s">
        <v>12</v>
      </c>
      <c r="D7" s="35" t="s">
        <v>13</v>
      </c>
      <c r="E7" s="36"/>
      <c r="F7" s="34" t="s">
        <v>12</v>
      </c>
      <c r="G7" s="35" t="s">
        <v>13</v>
      </c>
      <c r="H7" s="36"/>
      <c r="I7" s="34" t="s">
        <v>12</v>
      </c>
      <c r="J7" s="35" t="s">
        <v>13</v>
      </c>
      <c r="K7" s="36"/>
      <c r="L7" s="34" t="s">
        <v>12</v>
      </c>
      <c r="M7" s="35" t="s">
        <v>13</v>
      </c>
      <c r="N7" s="1"/>
      <c r="O7" s="1"/>
    </row>
    <row r="8" spans="1:14" ht="13.5">
      <c r="A8" s="1"/>
      <c r="B8" s="1"/>
      <c r="C8" s="37">
        <v>1101</v>
      </c>
      <c r="D8" s="38" t="s">
        <v>84</v>
      </c>
      <c r="E8" s="36"/>
      <c r="F8" s="39"/>
      <c r="G8" s="40"/>
      <c r="H8" s="36"/>
      <c r="I8" s="39"/>
      <c r="J8" s="40"/>
      <c r="K8" s="36"/>
      <c r="L8" s="39"/>
      <c r="M8" s="40"/>
      <c r="N8" s="1"/>
    </row>
    <row r="9" spans="1:14" ht="13.5">
      <c r="A9" s="1"/>
      <c r="B9" s="1"/>
      <c r="C9" s="37">
        <v>1102</v>
      </c>
      <c r="D9" s="38" t="s">
        <v>85</v>
      </c>
      <c r="E9" s="36"/>
      <c r="F9" s="39"/>
      <c r="G9" s="40"/>
      <c r="H9" s="36"/>
      <c r="I9" s="39"/>
      <c r="J9" s="40"/>
      <c r="K9" s="36"/>
      <c r="L9" s="39"/>
      <c r="M9" s="40"/>
      <c r="N9" s="1"/>
    </row>
    <row r="10" spans="1:14" ht="13.5">
      <c r="A10" s="1"/>
      <c r="B10" s="1"/>
      <c r="C10" s="37">
        <v>1103</v>
      </c>
      <c r="D10" s="38" t="s">
        <v>86</v>
      </c>
      <c r="E10" s="36"/>
      <c r="F10" s="39"/>
      <c r="G10" s="40"/>
      <c r="H10" s="36"/>
      <c r="I10" s="39"/>
      <c r="J10" s="40"/>
      <c r="K10" s="36"/>
      <c r="L10" s="39"/>
      <c r="M10" s="40"/>
      <c r="N10" s="1"/>
    </row>
    <row r="11" spans="1:14" ht="13.5">
      <c r="A11" s="1"/>
      <c r="B11" s="1"/>
      <c r="C11" s="37">
        <v>1104</v>
      </c>
      <c r="D11" s="38" t="s">
        <v>87</v>
      </c>
      <c r="E11" s="36"/>
      <c r="F11" s="39"/>
      <c r="G11" s="40"/>
      <c r="H11" s="36"/>
      <c r="I11" s="39"/>
      <c r="J11" s="40"/>
      <c r="K11" s="36"/>
      <c r="L11" s="39"/>
      <c r="M11" s="40"/>
      <c r="N11" s="1"/>
    </row>
    <row r="12" spans="1:14" ht="13.5">
      <c r="A12" s="1"/>
      <c r="B12" s="1"/>
      <c r="C12" s="37">
        <v>1105</v>
      </c>
      <c r="D12" s="38" t="s">
        <v>88</v>
      </c>
      <c r="E12" s="36"/>
      <c r="F12" s="39"/>
      <c r="G12" s="40"/>
      <c r="H12" s="36"/>
      <c r="I12" s="39"/>
      <c r="J12" s="40"/>
      <c r="K12" s="36"/>
      <c r="L12" s="39"/>
      <c r="M12" s="40"/>
      <c r="N12" s="1"/>
    </row>
    <row r="13" spans="1:14" ht="13.5">
      <c r="A13" s="1"/>
      <c r="B13" s="1"/>
      <c r="C13" s="37">
        <v>1106</v>
      </c>
      <c r="D13" s="38" t="s">
        <v>89</v>
      </c>
      <c r="E13" s="36"/>
      <c r="F13" s="39"/>
      <c r="G13" s="40"/>
      <c r="H13" s="36"/>
      <c r="I13" s="39"/>
      <c r="J13" s="40"/>
      <c r="K13" s="36"/>
      <c r="L13" s="39"/>
      <c r="M13" s="40"/>
      <c r="N13" s="1"/>
    </row>
    <row r="14" spans="1:14" ht="13.5">
      <c r="A14" s="1"/>
      <c r="B14" s="1"/>
      <c r="C14" s="37">
        <v>1107</v>
      </c>
      <c r="D14" s="38" t="s">
        <v>90</v>
      </c>
      <c r="E14" s="36"/>
      <c r="F14" s="39"/>
      <c r="G14" s="40"/>
      <c r="H14" s="36"/>
      <c r="I14" s="39"/>
      <c r="J14" s="40"/>
      <c r="K14" s="36"/>
      <c r="L14" s="39"/>
      <c r="M14" s="40"/>
      <c r="N14" s="1"/>
    </row>
    <row r="15" spans="1:14" ht="13.5">
      <c r="A15" s="1"/>
      <c r="B15" s="1"/>
      <c r="C15" s="37">
        <v>1108</v>
      </c>
      <c r="D15" s="38" t="s">
        <v>91</v>
      </c>
      <c r="E15" s="36"/>
      <c r="F15" s="39"/>
      <c r="G15" s="40"/>
      <c r="H15" s="36"/>
      <c r="I15" s="39"/>
      <c r="J15" s="40"/>
      <c r="K15" s="36"/>
      <c r="L15" s="39"/>
      <c r="M15" s="40"/>
      <c r="N15" s="1"/>
    </row>
    <row r="16" spans="1:14" ht="13.5">
      <c r="A16" s="1"/>
      <c r="B16" s="1"/>
      <c r="C16" s="37">
        <v>1109</v>
      </c>
      <c r="D16" s="38" t="s">
        <v>92</v>
      </c>
      <c r="E16" s="36"/>
      <c r="F16" s="39"/>
      <c r="G16" s="40"/>
      <c r="H16" s="36"/>
      <c r="I16" s="39"/>
      <c r="J16" s="40"/>
      <c r="K16" s="36"/>
      <c r="L16" s="39"/>
      <c r="M16" s="40"/>
      <c r="N16" s="1"/>
    </row>
    <row r="17" spans="1:14" ht="13.5">
      <c r="A17" s="1"/>
      <c r="B17" s="1"/>
      <c r="C17" s="37">
        <v>1110</v>
      </c>
      <c r="D17" s="38" t="s">
        <v>93</v>
      </c>
      <c r="E17" s="36"/>
      <c r="F17" s="39"/>
      <c r="G17" s="40"/>
      <c r="H17" s="36"/>
      <c r="I17" s="39"/>
      <c r="J17" s="40"/>
      <c r="K17" s="36"/>
      <c r="L17" s="39"/>
      <c r="M17" s="40"/>
      <c r="N17" s="1"/>
    </row>
    <row r="18" spans="1:14" ht="13.5">
      <c r="A18" s="1"/>
      <c r="B18" s="1"/>
      <c r="C18" s="37">
        <v>1111</v>
      </c>
      <c r="D18" s="38" t="s">
        <v>94</v>
      </c>
      <c r="E18" s="36"/>
      <c r="F18" s="39"/>
      <c r="G18" s="40"/>
      <c r="H18" s="36"/>
      <c r="I18" s="39"/>
      <c r="J18" s="40"/>
      <c r="K18" s="36"/>
      <c r="L18" s="39"/>
      <c r="M18" s="40"/>
      <c r="N18" s="1"/>
    </row>
    <row r="19" spans="1:14" ht="13.5">
      <c r="A19" s="1"/>
      <c r="B19" s="1"/>
      <c r="C19" s="37">
        <v>1112</v>
      </c>
      <c r="D19" s="38" t="s">
        <v>95</v>
      </c>
      <c r="E19" s="36"/>
      <c r="F19" s="39"/>
      <c r="G19" s="40"/>
      <c r="H19" s="36"/>
      <c r="I19" s="39"/>
      <c r="J19" s="40"/>
      <c r="K19" s="36"/>
      <c r="L19" s="39"/>
      <c r="M19" s="40"/>
      <c r="N19" s="1"/>
    </row>
    <row r="20" spans="1:14" ht="13.5">
      <c r="A20" s="1"/>
      <c r="B20" s="1"/>
      <c r="C20" s="37">
        <v>1113</v>
      </c>
      <c r="D20" s="38" t="s">
        <v>96</v>
      </c>
      <c r="E20" s="36"/>
      <c r="F20" s="39"/>
      <c r="G20" s="40"/>
      <c r="H20" s="36"/>
      <c r="I20" s="39"/>
      <c r="J20" s="40"/>
      <c r="K20" s="36"/>
      <c r="L20" s="39"/>
      <c r="M20" s="40"/>
      <c r="N20" s="1"/>
    </row>
    <row r="21" spans="1:14" ht="13.5">
      <c r="A21" s="1"/>
      <c r="B21" s="1"/>
      <c r="C21" s="37">
        <v>1114</v>
      </c>
      <c r="D21" s="38" t="s">
        <v>97</v>
      </c>
      <c r="E21" s="36"/>
      <c r="F21" s="39"/>
      <c r="G21" s="40"/>
      <c r="H21" s="36"/>
      <c r="I21" s="39"/>
      <c r="J21" s="40"/>
      <c r="K21" s="36"/>
      <c r="L21" s="39"/>
      <c r="M21" s="40"/>
      <c r="N21" s="1"/>
    </row>
    <row r="22" spans="1:14" ht="13.5">
      <c r="A22" s="1"/>
      <c r="B22" s="1"/>
      <c r="C22" s="37">
        <v>1115</v>
      </c>
      <c r="D22" s="38" t="s">
        <v>98</v>
      </c>
      <c r="E22" s="36"/>
      <c r="F22" s="39"/>
      <c r="G22" s="40"/>
      <c r="H22" s="36"/>
      <c r="I22" s="39"/>
      <c r="J22" s="40"/>
      <c r="K22" s="36"/>
      <c r="L22" s="39"/>
      <c r="M22" s="40"/>
      <c r="N22" s="1"/>
    </row>
    <row r="23" spans="1:14" ht="13.5">
      <c r="A23" s="1"/>
      <c r="B23" s="1"/>
      <c r="C23" s="37">
        <v>1116</v>
      </c>
      <c r="D23" s="38" t="s">
        <v>99</v>
      </c>
      <c r="E23" s="36"/>
      <c r="F23" s="39"/>
      <c r="G23" s="40"/>
      <c r="H23" s="36"/>
      <c r="I23" s="39"/>
      <c r="J23" s="40"/>
      <c r="K23" s="36"/>
      <c r="L23" s="39"/>
      <c r="M23" s="40"/>
      <c r="N23" s="1"/>
    </row>
    <row r="24" spans="1:14" ht="13.5">
      <c r="A24" s="1"/>
      <c r="B24" s="1"/>
      <c r="C24" s="37">
        <v>1117</v>
      </c>
      <c r="D24" s="38" t="s">
        <v>100</v>
      </c>
      <c r="E24" s="36"/>
      <c r="F24" s="39"/>
      <c r="G24" s="40"/>
      <c r="H24" s="36"/>
      <c r="I24" s="39"/>
      <c r="J24" s="40"/>
      <c r="K24" s="36"/>
      <c r="L24" s="39"/>
      <c r="M24" s="40"/>
      <c r="N24" s="1"/>
    </row>
    <row r="25" spans="1:14" ht="13.5">
      <c r="A25" s="1"/>
      <c r="B25" s="1"/>
      <c r="C25" s="37">
        <v>1118</v>
      </c>
      <c r="D25" s="38" t="s">
        <v>101</v>
      </c>
      <c r="E25" s="36"/>
      <c r="F25" s="39"/>
      <c r="G25" s="40"/>
      <c r="H25" s="36"/>
      <c r="I25" s="39"/>
      <c r="J25" s="40"/>
      <c r="K25" s="36"/>
      <c r="L25" s="39"/>
      <c r="M25" s="40"/>
      <c r="N25" s="1"/>
    </row>
    <row r="26" spans="1:14" ht="13.5">
      <c r="A26" s="1"/>
      <c r="B26" s="1"/>
      <c r="C26" s="37">
        <v>1119</v>
      </c>
      <c r="D26" s="38" t="s">
        <v>102</v>
      </c>
      <c r="E26" s="36"/>
      <c r="F26" s="39"/>
      <c r="G26" s="40"/>
      <c r="H26" s="36"/>
      <c r="I26" s="39"/>
      <c r="J26" s="40"/>
      <c r="K26" s="36"/>
      <c r="L26" s="39"/>
      <c r="M26" s="40"/>
      <c r="N26" s="1"/>
    </row>
    <row r="27" spans="1:14" ht="13.5">
      <c r="A27" s="1"/>
      <c r="B27" s="1"/>
      <c r="C27" s="37">
        <v>1120</v>
      </c>
      <c r="D27" s="38" t="s">
        <v>103</v>
      </c>
      <c r="E27" s="36"/>
      <c r="F27" s="39"/>
      <c r="G27" s="40"/>
      <c r="H27" s="36"/>
      <c r="I27" s="39"/>
      <c r="J27" s="40"/>
      <c r="K27" s="36"/>
      <c r="L27" s="39"/>
      <c r="M27" s="40"/>
      <c r="N27" s="1"/>
    </row>
    <row r="28" spans="1:14" ht="13.5">
      <c r="A28" s="1"/>
      <c r="B28" s="1"/>
      <c r="C28" s="37"/>
      <c r="D28" s="38"/>
      <c r="E28" s="36"/>
      <c r="F28" s="39"/>
      <c r="G28" s="40"/>
      <c r="H28" s="36"/>
      <c r="I28" s="39"/>
      <c r="J28" s="40"/>
      <c r="K28" s="36"/>
      <c r="L28" s="39"/>
      <c r="M28" s="40"/>
      <c r="N28" s="1"/>
    </row>
    <row r="29" spans="1:14" ht="13.5">
      <c r="A29" s="1"/>
      <c r="B29" s="1"/>
      <c r="C29" s="37"/>
      <c r="D29" s="38"/>
      <c r="E29" s="36"/>
      <c r="F29" s="39"/>
      <c r="G29" s="40"/>
      <c r="H29" s="36"/>
      <c r="I29" s="39"/>
      <c r="J29" s="40"/>
      <c r="K29" s="36"/>
      <c r="L29" s="39"/>
      <c r="M29" s="40"/>
      <c r="N29" s="1"/>
    </row>
    <row r="30" spans="1:14" ht="13.5">
      <c r="A30" s="1"/>
      <c r="B30" s="1"/>
      <c r="C30" s="37"/>
      <c r="D30" s="38"/>
      <c r="E30" s="36"/>
      <c r="F30" s="39"/>
      <c r="G30" s="40"/>
      <c r="H30" s="36"/>
      <c r="I30" s="39"/>
      <c r="J30" s="40"/>
      <c r="K30" s="36"/>
      <c r="L30" s="39"/>
      <c r="M30" s="40"/>
      <c r="N30" s="1"/>
    </row>
    <row r="31" spans="1:14" ht="13.5">
      <c r="A31" s="1"/>
      <c r="B31" s="1"/>
      <c r="C31" s="37"/>
      <c r="D31" s="38"/>
      <c r="E31" s="36"/>
      <c r="F31" s="39"/>
      <c r="G31" s="40"/>
      <c r="H31" s="36"/>
      <c r="I31" s="39"/>
      <c r="J31" s="40"/>
      <c r="K31" s="36"/>
      <c r="L31" s="39"/>
      <c r="M31" s="40"/>
      <c r="N31" s="1"/>
    </row>
    <row r="32" spans="1:14" ht="13.5">
      <c r="A32" s="1"/>
      <c r="B32" s="1"/>
      <c r="C32" s="37"/>
      <c r="D32" s="38"/>
      <c r="E32" s="36"/>
      <c r="F32" s="39"/>
      <c r="G32" s="40"/>
      <c r="H32" s="36"/>
      <c r="I32" s="39"/>
      <c r="J32" s="40"/>
      <c r="K32" s="36"/>
      <c r="L32" s="39"/>
      <c r="M32" s="40"/>
      <c r="N32" s="1"/>
    </row>
    <row r="33" spans="1:14" ht="13.5">
      <c r="A33" s="1"/>
      <c r="B33" s="1"/>
      <c r="C33" s="37"/>
      <c r="D33" s="38"/>
      <c r="E33" s="36"/>
      <c r="F33" s="39"/>
      <c r="G33" s="40"/>
      <c r="H33" s="36"/>
      <c r="I33" s="39"/>
      <c r="J33" s="40"/>
      <c r="K33" s="36"/>
      <c r="L33" s="39"/>
      <c r="M33" s="40"/>
      <c r="N33" s="1"/>
    </row>
    <row r="34" spans="1:14" ht="13.5">
      <c r="A34" s="1"/>
      <c r="B34" s="1"/>
      <c r="C34" s="37"/>
      <c r="D34" s="38"/>
      <c r="E34" s="36"/>
      <c r="F34" s="39"/>
      <c r="G34" s="40"/>
      <c r="H34" s="36"/>
      <c r="I34" s="39"/>
      <c r="J34" s="40"/>
      <c r="K34" s="36"/>
      <c r="L34" s="39"/>
      <c r="M34" s="40"/>
      <c r="N34" s="1"/>
    </row>
    <row r="35" spans="1:14" ht="13.5">
      <c r="A35" s="1"/>
      <c r="B35" s="1"/>
      <c r="C35" s="37"/>
      <c r="D35" s="38"/>
      <c r="E35" s="36"/>
      <c r="F35" s="39"/>
      <c r="G35" s="40"/>
      <c r="H35" s="36"/>
      <c r="I35" s="39"/>
      <c r="J35" s="40"/>
      <c r="K35" s="36"/>
      <c r="L35" s="39"/>
      <c r="M35" s="40"/>
      <c r="N35" s="1"/>
    </row>
    <row r="36" spans="1:14" ht="13.5">
      <c r="A36" s="1"/>
      <c r="B36" s="1"/>
      <c r="C36" s="37"/>
      <c r="D36" s="38"/>
      <c r="E36" s="36"/>
      <c r="F36" s="39"/>
      <c r="G36" s="40"/>
      <c r="H36" s="36"/>
      <c r="I36" s="39"/>
      <c r="J36" s="40"/>
      <c r="K36" s="36"/>
      <c r="L36" s="39"/>
      <c r="M36" s="40"/>
      <c r="N36" s="1"/>
    </row>
    <row r="37" spans="1:14" ht="13.5">
      <c r="A37" s="1"/>
      <c r="B37" s="1"/>
      <c r="C37" s="37"/>
      <c r="D37" s="38"/>
      <c r="E37" s="36"/>
      <c r="F37" s="39"/>
      <c r="G37" s="40"/>
      <c r="H37" s="36"/>
      <c r="I37" s="39"/>
      <c r="J37" s="40"/>
      <c r="K37" s="36"/>
      <c r="L37" s="39"/>
      <c r="M37" s="40"/>
      <c r="N37" s="1"/>
    </row>
    <row r="38" spans="1:14" ht="13.5">
      <c r="A38" s="1"/>
      <c r="B38" s="1"/>
      <c r="C38" s="37"/>
      <c r="D38" s="38"/>
      <c r="E38" s="36"/>
      <c r="F38" s="39"/>
      <c r="G38" s="40"/>
      <c r="H38" s="36"/>
      <c r="I38" s="39"/>
      <c r="J38" s="40"/>
      <c r="K38" s="36"/>
      <c r="L38" s="39"/>
      <c r="M38" s="40"/>
      <c r="N38" s="1"/>
    </row>
    <row r="39" spans="1:14" ht="13.5">
      <c r="A39" s="1"/>
      <c r="B39" s="1"/>
      <c r="C39" s="37"/>
      <c r="D39" s="38"/>
      <c r="E39" s="36"/>
      <c r="F39" s="39"/>
      <c r="G39" s="40"/>
      <c r="H39" s="36"/>
      <c r="I39" s="39"/>
      <c r="J39" s="40"/>
      <c r="K39" s="36"/>
      <c r="L39" s="39"/>
      <c r="M39" s="40"/>
      <c r="N39" s="1"/>
    </row>
    <row r="40" spans="1:14" ht="13.5">
      <c r="A40" s="1"/>
      <c r="B40" s="1"/>
      <c r="C40" s="37"/>
      <c r="D40" s="38"/>
      <c r="E40" s="36"/>
      <c r="F40" s="39"/>
      <c r="G40" s="40"/>
      <c r="H40" s="36"/>
      <c r="I40" s="39"/>
      <c r="J40" s="40"/>
      <c r="K40" s="36"/>
      <c r="L40" s="39"/>
      <c r="M40" s="40"/>
      <c r="N40" s="1"/>
    </row>
    <row r="41" spans="1:14" ht="13.5">
      <c r="A41" s="1"/>
      <c r="B41" s="1"/>
      <c r="C41" s="37"/>
      <c r="D41" s="38"/>
      <c r="E41" s="36"/>
      <c r="F41" s="39"/>
      <c r="G41" s="40"/>
      <c r="H41" s="36"/>
      <c r="I41" s="39"/>
      <c r="J41" s="40"/>
      <c r="K41" s="36"/>
      <c r="L41" s="39"/>
      <c r="M41" s="40"/>
      <c r="N41" s="1"/>
    </row>
    <row r="42" spans="1:14" ht="13.5">
      <c r="A42" s="1"/>
      <c r="B42" s="1"/>
      <c r="C42" s="37"/>
      <c r="D42" s="38"/>
      <c r="E42" s="36"/>
      <c r="F42" s="39"/>
      <c r="G42" s="40"/>
      <c r="H42" s="36"/>
      <c r="I42" s="39"/>
      <c r="J42" s="40"/>
      <c r="K42" s="36"/>
      <c r="L42" s="39"/>
      <c r="M42" s="40"/>
      <c r="N42" s="1"/>
    </row>
    <row r="43" spans="1:14" ht="13.5">
      <c r="A43" s="1"/>
      <c r="B43" s="1"/>
      <c r="C43" s="37"/>
      <c r="D43" s="38"/>
      <c r="E43" s="36"/>
      <c r="F43" s="39"/>
      <c r="G43" s="40"/>
      <c r="H43" s="36"/>
      <c r="I43" s="39"/>
      <c r="J43" s="40"/>
      <c r="K43" s="36"/>
      <c r="L43" s="39"/>
      <c r="M43" s="40"/>
      <c r="N43" s="1"/>
    </row>
    <row r="44" spans="1:14" ht="13.5">
      <c r="A44" s="1"/>
      <c r="B44" s="1"/>
      <c r="C44" s="37"/>
      <c r="D44" s="38"/>
      <c r="E44" s="36"/>
      <c r="F44" s="39"/>
      <c r="G44" s="40"/>
      <c r="H44" s="36"/>
      <c r="I44" s="39"/>
      <c r="J44" s="40"/>
      <c r="K44" s="36"/>
      <c r="L44" s="39"/>
      <c r="M44" s="40"/>
      <c r="N44" s="1"/>
    </row>
    <row r="45" spans="1:14" ht="13.5">
      <c r="A45" s="1"/>
      <c r="B45" s="1"/>
      <c r="C45" s="37"/>
      <c r="D45" s="38"/>
      <c r="E45" s="36"/>
      <c r="F45" s="39"/>
      <c r="G45" s="40"/>
      <c r="H45" s="36"/>
      <c r="I45" s="39"/>
      <c r="J45" s="40"/>
      <c r="K45" s="36"/>
      <c r="L45" s="39"/>
      <c r="M45" s="40"/>
      <c r="N45" s="1"/>
    </row>
    <row r="46" spans="1:14" ht="13.5">
      <c r="A46" s="1"/>
      <c r="B46" s="1"/>
      <c r="C46" s="37"/>
      <c r="D46" s="38"/>
      <c r="E46" s="36"/>
      <c r="F46" s="39"/>
      <c r="G46" s="40"/>
      <c r="H46" s="36"/>
      <c r="I46" s="39"/>
      <c r="J46" s="40"/>
      <c r="K46" s="36"/>
      <c r="L46" s="39"/>
      <c r="M46" s="40"/>
      <c r="N46" s="1"/>
    </row>
    <row r="47" spans="1:14" ht="13.5">
      <c r="A47" s="1"/>
      <c r="B47" s="1"/>
      <c r="C47" s="37"/>
      <c r="D47" s="38"/>
      <c r="E47" s="36"/>
      <c r="F47" s="39"/>
      <c r="G47" s="40"/>
      <c r="H47" s="36"/>
      <c r="I47" s="39"/>
      <c r="J47" s="40"/>
      <c r="K47" s="36"/>
      <c r="L47" s="39"/>
      <c r="M47" s="40"/>
      <c r="N47" s="1"/>
    </row>
    <row r="48" spans="1:14" ht="13.5">
      <c r="A48" s="1"/>
      <c r="B48" s="1"/>
      <c r="C48" s="37"/>
      <c r="D48" s="38"/>
      <c r="E48" s="36"/>
      <c r="F48" s="39"/>
      <c r="G48" s="40"/>
      <c r="H48" s="36"/>
      <c r="I48" s="39"/>
      <c r="J48" s="40"/>
      <c r="K48" s="36"/>
      <c r="L48" s="39"/>
      <c r="M48" s="40"/>
      <c r="N48" s="1"/>
    </row>
    <row r="49" spans="1:14" ht="13.5">
      <c r="A49" s="1"/>
      <c r="B49" s="1"/>
      <c r="C49" s="37"/>
      <c r="D49" s="38"/>
      <c r="E49" s="36"/>
      <c r="F49" s="39"/>
      <c r="G49" s="40"/>
      <c r="H49" s="36"/>
      <c r="I49" s="39"/>
      <c r="J49" s="40"/>
      <c r="K49" s="36"/>
      <c r="L49" s="39"/>
      <c r="M49" s="40"/>
      <c r="N49" s="1"/>
    </row>
    <row r="50" spans="1:14" ht="13.5">
      <c r="A50" s="1"/>
      <c r="B50" s="1"/>
      <c r="C50" s="37"/>
      <c r="D50" s="38"/>
      <c r="E50" s="36"/>
      <c r="F50" s="39"/>
      <c r="G50" s="40"/>
      <c r="H50" s="36"/>
      <c r="I50" s="39"/>
      <c r="J50" s="40"/>
      <c r="K50" s="36"/>
      <c r="L50" s="39"/>
      <c r="M50" s="40"/>
      <c r="N50" s="1"/>
    </row>
    <row r="51" spans="1:14" ht="13.5">
      <c r="A51" s="1"/>
      <c r="B51" s="1"/>
      <c r="C51" s="37"/>
      <c r="D51" s="38"/>
      <c r="E51" s="36"/>
      <c r="F51" s="39"/>
      <c r="G51" s="40"/>
      <c r="H51" s="36"/>
      <c r="I51" s="39"/>
      <c r="J51" s="40"/>
      <c r="K51" s="36"/>
      <c r="L51" s="39"/>
      <c r="M51" s="40"/>
      <c r="N51" s="1"/>
    </row>
    <row r="52" spans="1:14" ht="13.5">
      <c r="A52" s="1"/>
      <c r="B52" s="1"/>
      <c r="C52" s="37"/>
      <c r="D52" s="38"/>
      <c r="E52" s="36"/>
      <c r="F52" s="39"/>
      <c r="G52" s="40"/>
      <c r="H52" s="36"/>
      <c r="I52" s="39"/>
      <c r="J52" s="40"/>
      <c r="K52" s="36"/>
      <c r="L52" s="39"/>
      <c r="M52" s="40"/>
      <c r="N52" s="1"/>
    </row>
    <row r="53" spans="1:14" ht="13.5">
      <c r="A53" s="1"/>
      <c r="B53" s="1"/>
      <c r="C53" s="37"/>
      <c r="D53" s="38"/>
      <c r="E53" s="36"/>
      <c r="F53" s="39"/>
      <c r="G53" s="40"/>
      <c r="H53" s="36"/>
      <c r="I53" s="39"/>
      <c r="J53" s="40"/>
      <c r="K53" s="36"/>
      <c r="L53" s="39"/>
      <c r="M53" s="40"/>
      <c r="N53" s="1"/>
    </row>
    <row r="54" spans="1:14" ht="13.5">
      <c r="A54" s="1"/>
      <c r="B54" s="1"/>
      <c r="C54" s="37"/>
      <c r="D54" s="38"/>
      <c r="E54" s="36"/>
      <c r="F54" s="39"/>
      <c r="G54" s="40"/>
      <c r="H54" s="36"/>
      <c r="I54" s="39"/>
      <c r="J54" s="40"/>
      <c r="K54" s="36"/>
      <c r="L54" s="39"/>
      <c r="M54" s="40"/>
      <c r="N54" s="1"/>
    </row>
    <row r="55" spans="1:14" ht="13.5">
      <c r="A55" s="1"/>
      <c r="B55" s="1"/>
      <c r="C55" s="37"/>
      <c r="D55" s="38"/>
      <c r="E55" s="36"/>
      <c r="F55" s="39"/>
      <c r="G55" s="40"/>
      <c r="H55" s="36"/>
      <c r="I55" s="39"/>
      <c r="J55" s="40"/>
      <c r="K55" s="36"/>
      <c r="L55" s="39"/>
      <c r="M55" s="40"/>
      <c r="N55" s="1"/>
    </row>
    <row r="56" spans="1:14" ht="13.5">
      <c r="A56" s="1"/>
      <c r="B56" s="1"/>
      <c r="C56" s="37"/>
      <c r="D56" s="38"/>
      <c r="E56" s="36"/>
      <c r="F56" s="39"/>
      <c r="G56" s="40"/>
      <c r="H56" s="36"/>
      <c r="I56" s="39"/>
      <c r="J56" s="40"/>
      <c r="K56" s="36"/>
      <c r="L56" s="39"/>
      <c r="M56" s="40"/>
      <c r="N56" s="1"/>
    </row>
    <row r="57" spans="1:14" ht="14.25" thickBot="1">
      <c r="A57" s="1"/>
      <c r="B57" s="1"/>
      <c r="C57" s="41"/>
      <c r="D57" s="42"/>
      <c r="E57" s="36"/>
      <c r="F57" s="43"/>
      <c r="G57" s="44"/>
      <c r="H57" s="36"/>
      <c r="I57" s="43"/>
      <c r="J57" s="44"/>
      <c r="K57" s="36"/>
      <c r="L57" s="43"/>
      <c r="M57" s="44"/>
      <c r="N57" s="1"/>
    </row>
    <row r="58" spans="1:1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B4" sqref="B4"/>
    </sheetView>
  </sheetViews>
  <sheetFormatPr defaultColWidth="8.88671875" defaultRowHeight="13.5"/>
  <cols>
    <col min="1" max="1" width="2.99609375" style="0" customWidth="1"/>
    <col min="2" max="2" width="3.5546875" style="0" customWidth="1"/>
    <col min="3" max="3" width="8.4453125" style="0" customWidth="1"/>
    <col min="4" max="4" width="2.88671875" style="0" bestFit="1" customWidth="1"/>
    <col min="5" max="5" width="4.5546875" style="0" bestFit="1" customWidth="1"/>
    <col min="6" max="6" width="4.88671875" style="0" customWidth="1"/>
    <col min="7" max="9" width="4.5546875" style="0" bestFit="1" customWidth="1"/>
    <col min="10" max="10" width="4.4453125" style="0" customWidth="1"/>
    <col min="11" max="11" width="4.6640625" style="0" customWidth="1"/>
    <col min="12" max="16" width="4.5546875" style="0" bestFit="1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thickBo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1"/>
    </row>
    <row r="3" spans="1:19" ht="26.25" thickBot="1">
      <c r="A3" s="1"/>
      <c r="B3" s="7"/>
      <c r="C3" s="29" t="s">
        <v>14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45"/>
      <c r="Q3" s="8"/>
      <c r="R3" s="10"/>
      <c r="S3" s="1"/>
    </row>
    <row r="4" spans="1:19" ht="26.25" thickBot="1">
      <c r="A4" s="1"/>
      <c r="B4" s="7"/>
      <c r="C4" s="46"/>
      <c r="D4" s="47"/>
      <c r="E4" s="47"/>
      <c r="F4" s="47"/>
      <c r="G4" s="47"/>
      <c r="H4" s="47"/>
      <c r="I4" s="48"/>
      <c r="J4" s="48"/>
      <c r="K4" s="48"/>
      <c r="L4" s="48"/>
      <c r="M4" s="48"/>
      <c r="N4" s="48"/>
      <c r="O4" s="48"/>
      <c r="P4" s="48"/>
      <c r="Q4" s="8"/>
      <c r="R4" s="10"/>
      <c r="S4" s="1"/>
    </row>
    <row r="5" spans="1:19" ht="13.5">
      <c r="A5" s="1"/>
      <c r="B5" s="7"/>
      <c r="C5" s="49" t="str">
        <f>IF(COUNTA(기초자료!D$7)&gt;0,기초자료!D$7&amp;"(학년도)","")</f>
        <v>99(학년도)</v>
      </c>
      <c r="D5" s="50"/>
      <c r="E5" s="50"/>
      <c r="F5" s="50" t="str">
        <f>IF(COUNTA(기초자료!G$7)&gt;0,기초자료!G$7&amp;"(중학교)","")</f>
        <v>율어(중학교)</v>
      </c>
      <c r="G5" s="50"/>
      <c r="H5" s="50"/>
      <c r="I5" s="51"/>
      <c r="J5" s="8"/>
      <c r="K5" s="8"/>
      <c r="L5" s="8"/>
      <c r="M5" s="8"/>
      <c r="N5" s="8"/>
      <c r="O5" s="8"/>
      <c r="P5" s="8"/>
      <c r="Q5" s="8"/>
      <c r="R5" s="10"/>
      <c r="S5" s="1"/>
    </row>
    <row r="6" spans="1:19" ht="14.25" thickBot="1">
      <c r="A6" s="1"/>
      <c r="B6" s="7"/>
      <c r="C6" s="52" t="str">
        <f>IF(COUNTA(기초자료!E$13)&gt;0,"(과목)"&amp;기초자료!E$13,"")</f>
        <v>(과목)미술</v>
      </c>
      <c r="D6" s="53"/>
      <c r="E6" s="53"/>
      <c r="F6" s="53" t="str">
        <f>IF(COUNTA(기초자료!E$14)&gt;0,"(담당교사)"&amp;기초자료!E$14,"")</f>
        <v>(담당교사)맹 범 호</v>
      </c>
      <c r="G6" s="53"/>
      <c r="H6" s="53"/>
      <c r="I6" s="54"/>
      <c r="J6" s="8"/>
      <c r="K6" s="8"/>
      <c r="L6" s="8"/>
      <c r="M6" s="8"/>
      <c r="N6" s="8"/>
      <c r="O6" s="8"/>
      <c r="P6" s="8"/>
      <c r="Q6" s="8"/>
      <c r="R6" s="10"/>
      <c r="S6" s="1"/>
    </row>
    <row r="7" spans="1:19" ht="14.25" thickBot="1">
      <c r="A7" s="1"/>
      <c r="B7" s="7"/>
      <c r="C7" s="55"/>
      <c r="D7" s="55"/>
      <c r="E7" s="56"/>
      <c r="F7" s="56"/>
      <c r="G7" s="56"/>
      <c r="H7" s="56"/>
      <c r="I7" s="8"/>
      <c r="J7" s="8"/>
      <c r="K7" s="8"/>
      <c r="L7" s="8"/>
      <c r="M7" s="8"/>
      <c r="N7" s="8"/>
      <c r="O7" s="8"/>
      <c r="P7" s="8"/>
      <c r="Q7" s="8"/>
      <c r="R7" s="10"/>
      <c r="S7" s="1"/>
    </row>
    <row r="8" spans="1:19" ht="14.25" thickBot="1">
      <c r="A8" s="1"/>
      <c r="B8" s="7"/>
      <c r="C8" s="57"/>
      <c r="D8" s="58"/>
      <c r="E8" s="59">
        <f>IF(COUNTA(기초자료!H12)&gt;0,기초자료!H12&amp;"고사","")</f>
      </c>
      <c r="F8" s="60"/>
      <c r="G8" s="61"/>
      <c r="H8" s="62" t="str">
        <f>IF(COUNTA(기초자료!H13)&gt;0,기초자료!H13&amp;"고사","")</f>
        <v>1학기말고사</v>
      </c>
      <c r="I8" s="60"/>
      <c r="J8" s="61"/>
      <c r="K8" s="62">
        <f>IF(COUNTA(기초자료!H14)&gt;0,기초자료!H14&amp;"고사","")</f>
      </c>
      <c r="L8" s="60"/>
      <c r="M8" s="61"/>
      <c r="N8" s="62" t="str">
        <f>IF(COUNTA(기초자료!H15)&gt;0,기초자료!H15&amp;"고사","")</f>
        <v>2학기말고사</v>
      </c>
      <c r="O8" s="60"/>
      <c r="P8" s="61"/>
      <c r="Q8" s="8"/>
      <c r="R8" s="10"/>
      <c r="S8" s="1"/>
    </row>
    <row r="9" spans="1:19" ht="14.25" thickBot="1">
      <c r="A9" s="1"/>
      <c r="B9" s="7"/>
      <c r="C9" s="63" t="s">
        <v>2</v>
      </c>
      <c r="D9" s="64" t="s">
        <v>15</v>
      </c>
      <c r="E9" s="65" t="s">
        <v>16</v>
      </c>
      <c r="F9" s="66" t="s">
        <v>17</v>
      </c>
      <c r="G9" s="67" t="s">
        <v>18</v>
      </c>
      <c r="H9" s="66" t="s">
        <v>16</v>
      </c>
      <c r="I9" s="66" t="s">
        <v>17</v>
      </c>
      <c r="J9" s="67" t="s">
        <v>18</v>
      </c>
      <c r="K9" s="66" t="s">
        <v>16</v>
      </c>
      <c r="L9" s="66" t="s">
        <v>17</v>
      </c>
      <c r="M9" s="67" t="s">
        <v>18</v>
      </c>
      <c r="N9" s="66" t="s">
        <v>16</v>
      </c>
      <c r="O9" s="66" t="s">
        <v>17</v>
      </c>
      <c r="P9" s="67" t="s">
        <v>18</v>
      </c>
      <c r="Q9" s="8"/>
      <c r="R9" s="10"/>
      <c r="S9" s="1"/>
    </row>
    <row r="10" spans="1:19" ht="13.5">
      <c r="A10" s="1"/>
      <c r="B10" s="7"/>
      <c r="C10" s="68">
        <f>IF(COUNT(기초자료!$J$7)&gt;0,기초자료!$J$7,"")</f>
        <v>1</v>
      </c>
      <c r="D10" s="69">
        <v>1</v>
      </c>
      <c r="E10" s="70"/>
      <c r="F10" s="71"/>
      <c r="G10" s="72">
        <f>IF(COUNT(E10:F10)&gt;0,E10-F10,"")</f>
      </c>
      <c r="H10" s="70">
        <v>20</v>
      </c>
      <c r="I10" s="71"/>
      <c r="J10" s="72">
        <f>IF(COUNT(H10:I10)&gt;0,H10-I10,"")</f>
        <v>20</v>
      </c>
      <c r="K10" s="70"/>
      <c r="L10" s="71"/>
      <c r="M10" s="72">
        <f>IF(COUNT(K10:L10)&gt;0,K10-L10,"")</f>
      </c>
      <c r="N10" s="70"/>
      <c r="O10" s="71"/>
      <c r="P10" s="72">
        <f>IF(COUNT(N10:O10)&gt;0,N10-O10,"")</f>
      </c>
      <c r="Q10" s="8"/>
      <c r="R10" s="10"/>
      <c r="S10" s="1"/>
    </row>
    <row r="11" spans="1:19" ht="13.5">
      <c r="A11" s="1"/>
      <c r="B11" s="7"/>
      <c r="C11" s="68">
        <f>IF(COUNT(기초자료!$J$7)&gt;0,기초자료!$J$7,"")</f>
        <v>1</v>
      </c>
      <c r="D11" s="73">
        <v>2</v>
      </c>
      <c r="E11" s="39"/>
      <c r="F11" s="40"/>
      <c r="G11" s="72">
        <f>IF(COUNT(E11:F11)&gt;0,E11-F11,"")</f>
      </c>
      <c r="H11" s="39"/>
      <c r="I11" s="40"/>
      <c r="J11" s="72">
        <f>IF(COUNT(H11:I11)&gt;0,H11-I11,"")</f>
      </c>
      <c r="K11" s="39"/>
      <c r="L11" s="40"/>
      <c r="M11" s="72">
        <f>IF(COUNT(K11:L11)&gt;0,K11-L11,"")</f>
      </c>
      <c r="N11" s="39"/>
      <c r="O11" s="40"/>
      <c r="P11" s="72">
        <f>IF(COUNT(N11:O11)&gt;0,N11-O11,"")</f>
      </c>
      <c r="Q11" s="8"/>
      <c r="R11" s="10"/>
      <c r="S11" s="1"/>
    </row>
    <row r="12" spans="1:19" ht="13.5">
      <c r="A12" s="1"/>
      <c r="B12" s="7"/>
      <c r="C12" s="68">
        <f>IF(COUNT(기초자료!$J$7)&gt;0,기초자료!$J$7,"")</f>
        <v>1</v>
      </c>
      <c r="D12" s="73">
        <v>3</v>
      </c>
      <c r="E12" s="39"/>
      <c r="F12" s="40"/>
      <c r="G12" s="72">
        <f>IF(COUNT(E12:F12)&gt;0,E12-F12,"")</f>
      </c>
      <c r="H12" s="39"/>
      <c r="I12" s="40"/>
      <c r="J12" s="72">
        <f>IF(COUNT(H12:I12)&gt;0,H12-I12,"")</f>
      </c>
      <c r="K12" s="39"/>
      <c r="L12" s="40"/>
      <c r="M12" s="72">
        <f>IF(COUNT(K12:L12)&gt;0,K12-L12,"")</f>
      </c>
      <c r="N12" s="39"/>
      <c r="O12" s="40"/>
      <c r="P12" s="72">
        <f>IF(COUNT(N12:O12)&gt;0,N12-O12,"")</f>
      </c>
      <c r="Q12" s="8"/>
      <c r="R12" s="10"/>
      <c r="S12" s="1"/>
    </row>
    <row r="13" spans="1:19" ht="14.25" thickBot="1">
      <c r="A13" s="1"/>
      <c r="B13" s="7"/>
      <c r="C13" s="68">
        <f>IF(COUNT(기초자료!$J$7)&gt;0,기초자료!$J$7,"")</f>
        <v>1</v>
      </c>
      <c r="D13" s="74">
        <v>4</v>
      </c>
      <c r="E13" s="43"/>
      <c r="F13" s="44"/>
      <c r="G13" s="72">
        <f>IF(COUNT(E13:F13)&gt;0,E13-F13,"")</f>
      </c>
      <c r="H13" s="43"/>
      <c r="I13" s="44"/>
      <c r="J13" s="72">
        <f>IF(COUNT(H13:I13)&gt;0,H13-I13,"")</f>
      </c>
      <c r="K13" s="43"/>
      <c r="L13" s="44"/>
      <c r="M13" s="72">
        <f>IF(COUNT(K13:L13)&gt;0,K13-L13,"")</f>
      </c>
      <c r="N13" s="43"/>
      <c r="O13" s="44"/>
      <c r="P13" s="72">
        <f>IF(COUNT(N13:O13)&gt;0,N13-O13,"")</f>
      </c>
      <c r="Q13" s="8"/>
      <c r="R13" s="10"/>
      <c r="S13" s="1"/>
    </row>
    <row r="14" spans="1:19" ht="14.25" thickBot="1">
      <c r="A14" s="1"/>
      <c r="B14" s="7"/>
      <c r="C14" s="75" t="s">
        <v>19</v>
      </c>
      <c r="D14" s="76"/>
      <c r="E14" s="65">
        <f>IF(COUNT(E10:E13)&gt;0,SUM(E10:E13),"")</f>
      </c>
      <c r="F14" s="66">
        <f aca="true" t="shared" si="0" ref="F14:P14">IF(COUNT(F10:F13)&gt;0,SUM(F10:F13),"")</f>
      </c>
      <c r="G14" s="67">
        <f t="shared" si="0"/>
      </c>
      <c r="H14" s="66">
        <f t="shared" si="0"/>
        <v>20</v>
      </c>
      <c r="I14" s="66">
        <f t="shared" si="0"/>
      </c>
      <c r="J14" s="67">
        <f t="shared" si="0"/>
        <v>20</v>
      </c>
      <c r="K14" s="66">
        <f t="shared" si="0"/>
      </c>
      <c r="L14" s="66">
        <f t="shared" si="0"/>
      </c>
      <c r="M14" s="67">
        <f t="shared" si="0"/>
      </c>
      <c r="N14" s="66">
        <f t="shared" si="0"/>
      </c>
      <c r="O14" s="66">
        <f t="shared" si="0"/>
      </c>
      <c r="P14" s="67">
        <f t="shared" si="0"/>
      </c>
      <c r="Q14" s="8"/>
      <c r="R14" s="10"/>
      <c r="S14" s="1"/>
    </row>
    <row r="15" spans="1:19" ht="13.5">
      <c r="A15" s="1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"/>
    </row>
    <row r="16" spans="1:19" ht="13.5">
      <c r="A16" s="1"/>
      <c r="B16" s="7"/>
      <c r="C16" s="7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"/>
    </row>
    <row r="17" spans="1:19" ht="13.5">
      <c r="A17" s="1"/>
      <c r="B17" s="7"/>
      <c r="C17" s="7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"/>
    </row>
    <row r="18" spans="1:19" ht="13.5">
      <c r="A18" s="1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"/>
    </row>
    <row r="19" spans="1:19" ht="13.5">
      <c r="A19" s="1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"/>
    </row>
    <row r="20" spans="1:19" ht="13.5">
      <c r="A20" s="1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"/>
    </row>
    <row r="21" spans="1:19" ht="13.5">
      <c r="A21" s="1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"/>
    </row>
    <row r="22" spans="1:19" ht="13.5">
      <c r="A22" s="1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7"/>
      <c r="S22" s="1"/>
    </row>
    <row r="23" spans="1:19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1"/>
  <sheetViews>
    <sheetView tabSelected="1" view="pageBreakPreview" zoomScale="75" zoomScaleSheetLayoutView="75" workbookViewId="0" topLeftCell="G1">
      <selection activeCell="S24" sqref="S24"/>
    </sheetView>
  </sheetViews>
  <sheetFormatPr defaultColWidth="8.88671875" defaultRowHeight="13.5"/>
  <cols>
    <col min="1" max="1" width="4.5546875" style="0" customWidth="1"/>
    <col min="2" max="2" width="5.10546875" style="0" customWidth="1"/>
    <col min="3" max="3" width="2.10546875" style="0" customWidth="1"/>
    <col min="4" max="4" width="5.77734375" style="0" bestFit="1" customWidth="1"/>
    <col min="5" max="5" width="7.5546875" style="0" customWidth="1"/>
    <col min="6" max="17" width="6.3359375" style="0" customWidth="1"/>
    <col min="18" max="18" width="6.5546875" style="0" customWidth="1"/>
    <col min="19" max="19" width="7.10546875" style="0" customWidth="1"/>
  </cols>
  <sheetData>
    <row r="1" spans="1:19" ht="14.25" thickBot="1">
      <c r="A1" s="1"/>
      <c r="B1" s="113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27.75" thickBot="1">
      <c r="A2" s="1"/>
      <c r="B2" s="1"/>
      <c r="C2" s="78"/>
      <c r="D2" s="79" t="s">
        <v>20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78"/>
      <c r="Q2" s="78"/>
      <c r="R2" s="78"/>
      <c r="S2" s="78"/>
    </row>
    <row r="3" spans="1:19" ht="13.5">
      <c r="A3" s="1"/>
      <c r="B3" s="1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8.75">
      <c r="A4" s="117" t="s">
        <v>59</v>
      </c>
      <c r="B4" s="120">
        <f>기초자료!$J$7</f>
        <v>1</v>
      </c>
      <c r="C4" s="119" t="s">
        <v>60</v>
      </c>
      <c r="D4" s="121" t="s">
        <v>61</v>
      </c>
      <c r="E4" s="118" t="s">
        <v>62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19" ht="14.25" thickBot="1">
      <c r="A5" s="1"/>
      <c r="B5" s="1"/>
      <c r="C5" s="78"/>
      <c r="D5" s="82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19" ht="15" thickBot="1">
      <c r="A6" s="1"/>
      <c r="B6" s="1"/>
      <c r="C6" s="78"/>
      <c r="D6" s="83"/>
      <c r="E6" s="84"/>
      <c r="F6" s="271" t="s">
        <v>105</v>
      </c>
      <c r="G6" s="272"/>
      <c r="H6" s="272"/>
      <c r="I6" s="272"/>
      <c r="J6" s="272"/>
      <c r="K6" s="272"/>
      <c r="L6" s="272"/>
      <c r="M6" s="272"/>
      <c r="N6" s="272"/>
      <c r="O6" s="273"/>
      <c r="P6" s="271" t="s">
        <v>48</v>
      </c>
      <c r="Q6" s="272"/>
      <c r="R6" s="273"/>
      <c r="S6" s="274" t="s">
        <v>49</v>
      </c>
    </row>
    <row r="7" spans="1:19" ht="13.5">
      <c r="A7" s="1"/>
      <c r="B7" s="1"/>
      <c r="C7" s="78"/>
      <c r="D7" s="85" t="s">
        <v>12</v>
      </c>
      <c r="E7" s="86" t="s">
        <v>13</v>
      </c>
      <c r="F7" s="106"/>
      <c r="G7" s="107"/>
      <c r="H7" s="107"/>
      <c r="I7" s="107"/>
      <c r="J7" s="107"/>
      <c r="K7" s="107"/>
      <c r="L7" s="107"/>
      <c r="M7" s="107"/>
      <c r="N7" s="107" t="s">
        <v>49</v>
      </c>
      <c r="O7" s="103" t="s">
        <v>45</v>
      </c>
      <c r="P7" s="106" t="s">
        <v>46</v>
      </c>
      <c r="Q7" s="107" t="s">
        <v>47</v>
      </c>
      <c r="R7" s="103" t="s">
        <v>45</v>
      </c>
      <c r="S7" s="275"/>
    </row>
    <row r="8" spans="1:19" ht="14.25" thickBot="1">
      <c r="A8" s="114"/>
      <c r="B8" s="114"/>
      <c r="C8" s="115"/>
      <c r="D8" s="88"/>
      <c r="E8" s="89"/>
      <c r="F8" s="104"/>
      <c r="G8" s="105"/>
      <c r="H8" s="105"/>
      <c r="I8" s="105"/>
      <c r="J8" s="105"/>
      <c r="K8" s="105"/>
      <c r="L8" s="105"/>
      <c r="M8" s="105"/>
      <c r="N8" s="239">
        <f>IF(F8="","",SUM(F8:M8))</f>
      </c>
      <c r="O8" s="112">
        <v>0.8</v>
      </c>
      <c r="P8" s="104">
        <v>100</v>
      </c>
      <c r="Q8" s="105">
        <v>100</v>
      </c>
      <c r="R8" s="108">
        <v>0.2</v>
      </c>
      <c r="S8" s="108">
        <f>O8+R8</f>
        <v>1</v>
      </c>
    </row>
    <row r="9" spans="1:19" ht="13.5">
      <c r="A9" s="1"/>
      <c r="B9" s="1"/>
      <c r="C9" s="78"/>
      <c r="D9" s="93">
        <f>IF(COUNT(명렬표!C9)&gt;0,명렬표!C9,"")</f>
        <v>1102</v>
      </c>
      <c r="E9" s="92" t="str">
        <f>IF(COUNTA(명렬표!D9)&gt;0,명렬표!D9,"")</f>
        <v>문초롱</v>
      </c>
      <c r="F9" s="70"/>
      <c r="G9" s="109"/>
      <c r="H9" s="109"/>
      <c r="I9" s="109"/>
      <c r="J9" s="109"/>
      <c r="K9" s="109"/>
      <c r="L9" s="109"/>
      <c r="M9" s="109"/>
      <c r="N9" s="151">
        <f>IF(F8="","",SUM(F9:M9))</f>
      </c>
      <c r="O9" s="204">
        <f>IF(N9="","",N9*$O$8)</f>
      </c>
      <c r="P9" s="70"/>
      <c r="Q9" s="100"/>
      <c r="R9" s="207">
        <f>IF(P9="","",AVERAGE(P9,Q9)*$R$8)</f>
      </c>
      <c r="S9" s="210">
        <f aca="true" t="shared" si="0" ref="S9:S73">IF(COUNT(O9,R9)&gt;0,SUM(O9,R9),"")</f>
      </c>
    </row>
    <row r="10" spans="1:19" ht="13.5">
      <c r="A10" s="1"/>
      <c r="B10" s="268" t="s">
        <v>51</v>
      </c>
      <c r="C10" s="78"/>
      <c r="D10" s="93">
        <f>IF(COUNT(명렬표!C10)&gt;0,명렬표!C10,"")</f>
        <v>1103</v>
      </c>
      <c r="E10" s="94" t="str">
        <f>IF(COUNTA(명렬표!D10)&gt;0,명렬표!D10,"")</f>
        <v>박미선</v>
      </c>
      <c r="F10" s="39"/>
      <c r="G10" s="110"/>
      <c r="H10" s="110"/>
      <c r="I10" s="110"/>
      <c r="J10" s="110"/>
      <c r="K10" s="110"/>
      <c r="L10" s="110"/>
      <c r="M10" s="110"/>
      <c r="N10" s="152">
        <f aca="true" t="shared" si="1" ref="N10:N73">IF(F9="","",SUM(F10:M10))</f>
      </c>
      <c r="O10" s="205">
        <f aca="true" t="shared" si="2" ref="O10:O73">IF(N10="","",N10*$O$8)</f>
      </c>
      <c r="P10" s="39"/>
      <c r="Q10" s="101"/>
      <c r="R10" s="208">
        <f aca="true" t="shared" si="3" ref="R10:R73">IF(P10="","",AVERAGE(P10,Q10)*$R$8)</f>
      </c>
      <c r="S10" s="210">
        <f t="shared" si="0"/>
      </c>
    </row>
    <row r="11" spans="1:19" ht="13.5">
      <c r="A11" s="1"/>
      <c r="B11" s="269"/>
      <c r="C11" s="78"/>
      <c r="D11" s="93">
        <f>IF(COUNT(명렬표!C11)&gt;0,명렬표!C11,"")</f>
        <v>1104</v>
      </c>
      <c r="E11" s="94" t="str">
        <f>IF(COUNTA(명렬표!D11)&gt;0,명렬표!D11,"")</f>
        <v>박미영</v>
      </c>
      <c r="F11" s="39"/>
      <c r="G11" s="110"/>
      <c r="H11" s="110"/>
      <c r="I11" s="110"/>
      <c r="J11" s="110"/>
      <c r="K11" s="110"/>
      <c r="L11" s="110"/>
      <c r="M11" s="110"/>
      <c r="N11" s="152">
        <f t="shared" si="1"/>
      </c>
      <c r="O11" s="205">
        <f t="shared" si="2"/>
      </c>
      <c r="P11" s="39"/>
      <c r="Q11" s="101"/>
      <c r="R11" s="208">
        <f t="shared" si="3"/>
      </c>
      <c r="S11" s="210">
        <f t="shared" si="0"/>
      </c>
    </row>
    <row r="12" spans="1:19" ht="13.5">
      <c r="A12" s="1"/>
      <c r="B12" s="269"/>
      <c r="C12" s="78"/>
      <c r="D12" s="93">
        <f>IF(COUNT(명렬표!C12)&gt;0,명렬표!C12,"")</f>
        <v>1105</v>
      </c>
      <c r="E12" s="94" t="str">
        <f>IF(COUNTA(명렬표!D12)&gt;0,명렬표!D12,"")</f>
        <v>박미화</v>
      </c>
      <c r="F12" s="39"/>
      <c r="G12" s="110"/>
      <c r="H12" s="110"/>
      <c r="I12" s="110"/>
      <c r="J12" s="110"/>
      <c r="K12" s="110"/>
      <c r="L12" s="110"/>
      <c r="M12" s="110"/>
      <c r="N12" s="152">
        <f t="shared" si="1"/>
      </c>
      <c r="O12" s="205">
        <f t="shared" si="2"/>
      </c>
      <c r="P12" s="39"/>
      <c r="Q12" s="101"/>
      <c r="R12" s="208">
        <f t="shared" si="3"/>
      </c>
      <c r="S12" s="210">
        <f t="shared" si="0"/>
      </c>
    </row>
    <row r="13" spans="1:19" ht="13.5">
      <c r="A13" s="1"/>
      <c r="B13" s="269"/>
      <c r="C13" s="78"/>
      <c r="D13" s="93">
        <f>IF(COUNT(명렬표!C13)&gt;0,명렬표!C13,"")</f>
        <v>1106</v>
      </c>
      <c r="E13" s="94" t="str">
        <f>IF(COUNTA(명렬표!D13)&gt;0,명렬표!D13,"")</f>
        <v>이은자</v>
      </c>
      <c r="F13" s="39"/>
      <c r="G13" s="110"/>
      <c r="H13" s="110"/>
      <c r="I13" s="110"/>
      <c r="J13" s="110"/>
      <c r="K13" s="110"/>
      <c r="L13" s="110"/>
      <c r="M13" s="110"/>
      <c r="N13" s="152">
        <f t="shared" si="1"/>
      </c>
      <c r="O13" s="205">
        <f t="shared" si="2"/>
      </c>
      <c r="P13" s="39"/>
      <c r="Q13" s="101"/>
      <c r="R13" s="208">
        <f>IF(P13="","",AVERAGE(P13,Q13)*$R$8)</f>
      </c>
      <c r="S13" s="210">
        <f t="shared" si="0"/>
      </c>
    </row>
    <row r="14" spans="1:19" ht="13.5">
      <c r="A14" s="1"/>
      <c r="B14" s="269"/>
      <c r="C14" s="78"/>
      <c r="D14" s="93">
        <f>IF(COUNT(명렬표!C14)&gt;0,명렬표!C14,"")</f>
        <v>1107</v>
      </c>
      <c r="E14" s="94" t="str">
        <f>IF(COUNTA(명렬표!D14)&gt;0,명렬표!D14,"")</f>
        <v>정선영</v>
      </c>
      <c r="F14" s="39"/>
      <c r="G14" s="110"/>
      <c r="H14" s="110"/>
      <c r="I14" s="110"/>
      <c r="J14" s="110"/>
      <c r="K14" s="110"/>
      <c r="L14" s="110"/>
      <c r="M14" s="110"/>
      <c r="N14" s="152">
        <f t="shared" si="1"/>
      </c>
      <c r="O14" s="205">
        <f t="shared" si="2"/>
      </c>
      <c r="P14" s="39"/>
      <c r="Q14" s="101"/>
      <c r="R14" s="208">
        <f t="shared" si="3"/>
      </c>
      <c r="S14" s="210">
        <f t="shared" si="0"/>
      </c>
    </row>
    <row r="15" spans="1:19" ht="13.5">
      <c r="A15" s="1"/>
      <c r="B15" s="269"/>
      <c r="C15" s="78"/>
      <c r="D15" s="93">
        <f>IF(COUNT(명렬표!C15)&gt;0,명렬표!C15,"")</f>
        <v>1108</v>
      </c>
      <c r="E15" s="94" t="str">
        <f>IF(COUNTA(명렬표!D15)&gt;0,명렬표!D15,"")</f>
        <v>정안수</v>
      </c>
      <c r="F15" s="39"/>
      <c r="G15" s="110"/>
      <c r="H15" s="110"/>
      <c r="I15" s="110"/>
      <c r="J15" s="110"/>
      <c r="K15" s="110"/>
      <c r="L15" s="110"/>
      <c r="M15" s="110"/>
      <c r="N15" s="152">
        <f t="shared" si="1"/>
      </c>
      <c r="O15" s="205">
        <f t="shared" si="2"/>
      </c>
      <c r="P15" s="39"/>
      <c r="Q15" s="101"/>
      <c r="R15" s="208">
        <f t="shared" si="3"/>
      </c>
      <c r="S15" s="210">
        <f t="shared" si="0"/>
      </c>
    </row>
    <row r="16" spans="1:19" ht="13.5">
      <c r="A16" s="1"/>
      <c r="B16" s="270"/>
      <c r="C16" s="78"/>
      <c r="D16" s="93">
        <f>IF(COUNT(명렬표!C16)&gt;0,명렬표!C16,"")</f>
        <v>1109</v>
      </c>
      <c r="E16" s="94" t="str">
        <f>IF(COUNTA(명렬표!D16)&gt;0,명렬표!D16,"")</f>
        <v>조은미</v>
      </c>
      <c r="F16" s="39"/>
      <c r="G16" s="110"/>
      <c r="H16" s="110"/>
      <c r="I16" s="110"/>
      <c r="J16" s="110"/>
      <c r="K16" s="110"/>
      <c r="L16" s="110"/>
      <c r="M16" s="110"/>
      <c r="N16" s="152">
        <f t="shared" si="1"/>
      </c>
      <c r="O16" s="205">
        <f t="shared" si="2"/>
      </c>
      <c r="P16" s="39"/>
      <c r="Q16" s="101"/>
      <c r="R16" s="208">
        <f t="shared" si="3"/>
      </c>
      <c r="S16" s="210">
        <f t="shared" si="0"/>
      </c>
    </row>
    <row r="17" spans="1:19" ht="13.5">
      <c r="A17" s="1"/>
      <c r="B17" s="1"/>
      <c r="C17" s="78"/>
      <c r="D17" s="93">
        <f>IF(COUNT(명렬표!C17)&gt;0,명렬표!C17,"")</f>
        <v>1110</v>
      </c>
      <c r="E17" s="94" t="str">
        <f>IF(COUNTA(명렬표!D17)&gt;0,명렬표!D17,"")</f>
        <v>조은화</v>
      </c>
      <c r="F17" s="39"/>
      <c r="G17" s="110"/>
      <c r="H17" s="110"/>
      <c r="I17" s="110"/>
      <c r="J17" s="110"/>
      <c r="K17" s="110"/>
      <c r="L17" s="110"/>
      <c r="M17" s="110"/>
      <c r="N17" s="152">
        <f t="shared" si="1"/>
      </c>
      <c r="O17" s="205">
        <f t="shared" si="2"/>
      </c>
      <c r="P17" s="39"/>
      <c r="Q17" s="101"/>
      <c r="R17" s="208">
        <f t="shared" si="3"/>
      </c>
      <c r="S17" s="210">
        <f t="shared" si="0"/>
      </c>
    </row>
    <row r="18" spans="1:19" ht="13.5">
      <c r="A18" s="1"/>
      <c r="B18" s="1"/>
      <c r="C18" s="78"/>
      <c r="D18" s="93">
        <f>IF(COUNT(명렬표!C18)&gt;0,명렬표!C18,"")</f>
        <v>1111</v>
      </c>
      <c r="E18" s="94" t="str">
        <f>IF(COUNTA(명렬표!D18)&gt;0,명렬표!D18,"")</f>
        <v>김대성</v>
      </c>
      <c r="F18" s="39"/>
      <c r="G18" s="110"/>
      <c r="H18" s="110"/>
      <c r="I18" s="110"/>
      <c r="J18" s="110"/>
      <c r="K18" s="110"/>
      <c r="L18" s="110"/>
      <c r="M18" s="110"/>
      <c r="N18" s="152">
        <f t="shared" si="1"/>
      </c>
      <c r="O18" s="205">
        <f t="shared" si="2"/>
      </c>
      <c r="P18" s="39"/>
      <c r="Q18" s="101"/>
      <c r="R18" s="208">
        <f t="shared" si="3"/>
      </c>
      <c r="S18" s="210">
        <f t="shared" si="0"/>
      </c>
    </row>
    <row r="19" spans="1:19" ht="13.5">
      <c r="A19" s="1"/>
      <c r="B19" s="1"/>
      <c r="C19" s="78"/>
      <c r="D19" s="93">
        <f>IF(COUNT(명렬표!C19)&gt;0,명렬표!C19,"")</f>
        <v>1112</v>
      </c>
      <c r="E19" s="94" t="str">
        <f>IF(COUNTA(명렬표!D19)&gt;0,명렬표!D19,"")</f>
        <v>김회선</v>
      </c>
      <c r="F19" s="39"/>
      <c r="G19" s="110"/>
      <c r="H19" s="110"/>
      <c r="I19" s="110"/>
      <c r="J19" s="110"/>
      <c r="K19" s="110"/>
      <c r="L19" s="110"/>
      <c r="M19" s="110"/>
      <c r="N19" s="152">
        <f t="shared" si="1"/>
      </c>
      <c r="O19" s="205">
        <f t="shared" si="2"/>
      </c>
      <c r="P19" s="39"/>
      <c r="Q19" s="101"/>
      <c r="R19" s="208">
        <f t="shared" si="3"/>
      </c>
      <c r="S19" s="210">
        <f t="shared" si="0"/>
      </c>
    </row>
    <row r="20" spans="1:19" ht="13.5">
      <c r="A20" s="1"/>
      <c r="B20" s="1"/>
      <c r="C20" s="78"/>
      <c r="D20" s="93">
        <f>IF(COUNT(명렬표!C20)&gt;0,명렬표!C20,"")</f>
        <v>1113</v>
      </c>
      <c r="E20" s="94" t="str">
        <f>IF(COUNTA(명렬표!D20)&gt;0,명렬표!D20,"")</f>
        <v>민윤상</v>
      </c>
      <c r="F20" s="39"/>
      <c r="G20" s="110"/>
      <c r="H20" s="110"/>
      <c r="I20" s="110"/>
      <c r="J20" s="110"/>
      <c r="K20" s="110"/>
      <c r="L20" s="110"/>
      <c r="M20" s="110"/>
      <c r="N20" s="152">
        <f t="shared" si="1"/>
      </c>
      <c r="O20" s="205">
        <f t="shared" si="2"/>
      </c>
      <c r="P20" s="39"/>
      <c r="Q20" s="101"/>
      <c r="R20" s="208">
        <f t="shared" si="3"/>
      </c>
      <c r="S20" s="210">
        <f t="shared" si="0"/>
      </c>
    </row>
    <row r="21" spans="1:19" ht="13.5">
      <c r="A21" s="1"/>
      <c r="B21" s="1"/>
      <c r="C21" s="78"/>
      <c r="D21" s="93">
        <f>IF(COUNT(명렬표!C21)&gt;0,명렬표!C21,"")</f>
        <v>1114</v>
      </c>
      <c r="E21" s="94" t="str">
        <f>IF(COUNTA(명렬표!D21)&gt;0,명렬표!D21,"")</f>
        <v>박양규</v>
      </c>
      <c r="F21" s="39"/>
      <c r="G21" s="110"/>
      <c r="H21" s="110"/>
      <c r="I21" s="110"/>
      <c r="J21" s="110"/>
      <c r="K21" s="110"/>
      <c r="L21" s="110"/>
      <c r="M21" s="110"/>
      <c r="N21" s="152">
        <f t="shared" si="1"/>
      </c>
      <c r="O21" s="205">
        <f t="shared" si="2"/>
      </c>
      <c r="P21" s="39"/>
      <c r="Q21" s="101"/>
      <c r="R21" s="208">
        <f t="shared" si="3"/>
      </c>
      <c r="S21" s="210">
        <f t="shared" si="0"/>
      </c>
    </row>
    <row r="22" spans="1:19" ht="13.5">
      <c r="A22" s="1"/>
      <c r="B22" s="1"/>
      <c r="C22" s="78"/>
      <c r="D22" s="93">
        <f>IF(COUNT(명렬표!C22)&gt;0,명렬표!C22,"")</f>
        <v>1115</v>
      </c>
      <c r="E22" s="94" t="str">
        <f>IF(COUNTA(명렬표!D22)&gt;0,명렬표!D22,"")</f>
        <v>유현수</v>
      </c>
      <c r="F22" s="39"/>
      <c r="G22" s="110"/>
      <c r="H22" s="110"/>
      <c r="I22" s="110"/>
      <c r="J22" s="110"/>
      <c r="K22" s="110"/>
      <c r="L22" s="110"/>
      <c r="M22" s="110"/>
      <c r="N22" s="152">
        <f t="shared" si="1"/>
      </c>
      <c r="O22" s="205">
        <f t="shared" si="2"/>
      </c>
      <c r="P22" s="39"/>
      <c r="Q22" s="101"/>
      <c r="R22" s="208">
        <f t="shared" si="3"/>
      </c>
      <c r="S22" s="210">
        <f t="shared" si="0"/>
      </c>
    </row>
    <row r="23" spans="1:19" ht="13.5">
      <c r="A23" s="1"/>
      <c r="B23" s="1"/>
      <c r="C23" s="78"/>
      <c r="D23" s="93">
        <f>IF(COUNT(명렬표!C23)&gt;0,명렬표!C23,"")</f>
        <v>1116</v>
      </c>
      <c r="E23" s="94" t="str">
        <f>IF(COUNTA(명렬표!D23)&gt;0,명렬표!D23,"")</f>
        <v>이명훈</v>
      </c>
      <c r="F23" s="39"/>
      <c r="G23" s="110"/>
      <c r="H23" s="110"/>
      <c r="I23" s="110"/>
      <c r="J23" s="110"/>
      <c r="K23" s="110"/>
      <c r="L23" s="110"/>
      <c r="M23" s="110"/>
      <c r="N23" s="152">
        <f t="shared" si="1"/>
      </c>
      <c r="O23" s="205">
        <f t="shared" si="2"/>
      </c>
      <c r="P23" s="39"/>
      <c r="Q23" s="101"/>
      <c r="R23" s="208">
        <f t="shared" si="3"/>
      </c>
      <c r="S23" s="210">
        <f t="shared" si="0"/>
      </c>
    </row>
    <row r="24" spans="1:19" ht="13.5">
      <c r="A24" s="1"/>
      <c r="B24" s="1"/>
      <c r="C24" s="78"/>
      <c r="D24" s="93">
        <f>IF(COUNT(명렬표!C24)&gt;0,명렬표!C24,"")</f>
        <v>1117</v>
      </c>
      <c r="E24" s="94" t="str">
        <f>IF(COUNTA(명렬표!D24)&gt;0,명렬표!D24,"")</f>
        <v>이웅재</v>
      </c>
      <c r="F24" s="39"/>
      <c r="G24" s="110"/>
      <c r="H24" s="110"/>
      <c r="I24" s="110"/>
      <c r="J24" s="110"/>
      <c r="K24" s="110"/>
      <c r="L24" s="110"/>
      <c r="M24" s="110"/>
      <c r="N24" s="152">
        <f t="shared" si="1"/>
      </c>
      <c r="O24" s="205">
        <f t="shared" si="2"/>
      </c>
      <c r="P24" s="39"/>
      <c r="Q24" s="101"/>
      <c r="R24" s="208">
        <f t="shared" si="3"/>
      </c>
      <c r="S24" s="210">
        <f t="shared" si="0"/>
      </c>
    </row>
    <row r="25" spans="1:19" ht="13.5">
      <c r="A25" s="1"/>
      <c r="B25" s="1"/>
      <c r="C25" s="78"/>
      <c r="D25" s="93">
        <f>IF(COUNT(명렬표!C25)&gt;0,명렬표!C25,"")</f>
        <v>1118</v>
      </c>
      <c r="E25" s="94" t="str">
        <f>IF(COUNTA(명렬표!D25)&gt;0,명렬표!D25,"")</f>
        <v>임중모</v>
      </c>
      <c r="F25" s="39"/>
      <c r="G25" s="110"/>
      <c r="H25" s="110"/>
      <c r="I25" s="110"/>
      <c r="J25" s="110"/>
      <c r="K25" s="110"/>
      <c r="L25" s="110"/>
      <c r="M25" s="110"/>
      <c r="N25" s="152">
        <f t="shared" si="1"/>
      </c>
      <c r="O25" s="205">
        <f t="shared" si="2"/>
      </c>
      <c r="P25" s="39"/>
      <c r="Q25" s="101"/>
      <c r="R25" s="208">
        <f t="shared" si="3"/>
      </c>
      <c r="S25" s="210">
        <f t="shared" si="0"/>
      </c>
    </row>
    <row r="26" spans="1:19" ht="13.5">
      <c r="A26" s="1"/>
      <c r="B26" s="1"/>
      <c r="C26" s="78"/>
      <c r="D26" s="93">
        <f>IF(COUNT(명렬표!C26)&gt;0,명렬표!C26,"")</f>
        <v>1119</v>
      </c>
      <c r="E26" s="94" t="str">
        <f>IF(COUNTA(명렬표!D26)&gt;0,명렬표!D26,"")</f>
        <v>제성국</v>
      </c>
      <c r="F26" s="39"/>
      <c r="G26" s="110"/>
      <c r="H26" s="110"/>
      <c r="I26" s="110"/>
      <c r="J26" s="110"/>
      <c r="K26" s="110"/>
      <c r="L26" s="110"/>
      <c r="M26" s="110"/>
      <c r="N26" s="152">
        <f t="shared" si="1"/>
      </c>
      <c r="O26" s="205">
        <f t="shared" si="2"/>
      </c>
      <c r="P26" s="39"/>
      <c r="Q26" s="101"/>
      <c r="R26" s="208">
        <f t="shared" si="3"/>
      </c>
      <c r="S26" s="210">
        <f t="shared" si="0"/>
      </c>
    </row>
    <row r="27" spans="1:19" ht="13.5">
      <c r="A27" s="1"/>
      <c r="B27" s="1"/>
      <c r="C27" s="78"/>
      <c r="D27" s="93">
        <f>IF(COUNT(명렬표!C27)&gt;0,명렬표!C27,"")</f>
        <v>1120</v>
      </c>
      <c r="E27" s="94" t="str">
        <f>IF(COUNTA(명렬표!D27)&gt;0,명렬표!D27,"")</f>
        <v>하현석</v>
      </c>
      <c r="F27" s="39"/>
      <c r="G27" s="110"/>
      <c r="H27" s="110"/>
      <c r="I27" s="110"/>
      <c r="J27" s="110"/>
      <c r="K27" s="110"/>
      <c r="L27" s="110"/>
      <c r="M27" s="110"/>
      <c r="N27" s="152">
        <f t="shared" si="1"/>
      </c>
      <c r="O27" s="205">
        <f t="shared" si="2"/>
      </c>
      <c r="P27" s="39"/>
      <c r="Q27" s="101"/>
      <c r="R27" s="208">
        <f t="shared" si="3"/>
      </c>
      <c r="S27" s="210">
        <f t="shared" si="0"/>
      </c>
    </row>
    <row r="28" spans="1:19" ht="13.5">
      <c r="A28" s="1"/>
      <c r="B28" s="1"/>
      <c r="C28" s="78"/>
      <c r="D28" s="93">
        <f>IF(COUNT(명렬표!C28)&gt;0,명렬표!C28,"")</f>
      </c>
      <c r="E28" s="94">
        <f>IF(COUNTA(명렬표!D28)&gt;0,명렬표!D28,"")</f>
      </c>
      <c r="F28" s="39"/>
      <c r="G28" s="110"/>
      <c r="H28" s="110"/>
      <c r="I28" s="110"/>
      <c r="J28" s="110"/>
      <c r="K28" s="110"/>
      <c r="L28" s="110"/>
      <c r="M28" s="110"/>
      <c r="N28" s="152">
        <f t="shared" si="1"/>
      </c>
      <c r="O28" s="205">
        <f t="shared" si="2"/>
      </c>
      <c r="P28" s="39"/>
      <c r="Q28" s="101"/>
      <c r="R28" s="208">
        <f t="shared" si="3"/>
      </c>
      <c r="S28" s="210">
        <f t="shared" si="0"/>
      </c>
    </row>
    <row r="29" spans="1:19" ht="13.5">
      <c r="A29" s="1"/>
      <c r="B29" s="1"/>
      <c r="C29" s="78"/>
      <c r="D29" s="93">
        <f>IF(COUNT(명렬표!C29)&gt;0,명렬표!C29,"")</f>
      </c>
      <c r="E29" s="94">
        <f>IF(COUNTA(명렬표!D29)&gt;0,명렬표!D29,"")</f>
      </c>
      <c r="F29" s="39"/>
      <c r="G29" s="110"/>
      <c r="H29" s="110"/>
      <c r="I29" s="110"/>
      <c r="J29" s="110"/>
      <c r="K29" s="110"/>
      <c r="L29" s="110"/>
      <c r="M29" s="110"/>
      <c r="N29" s="152">
        <f t="shared" si="1"/>
      </c>
      <c r="O29" s="205">
        <f t="shared" si="2"/>
      </c>
      <c r="P29" s="39"/>
      <c r="Q29" s="101"/>
      <c r="R29" s="208">
        <f t="shared" si="3"/>
      </c>
      <c r="S29" s="210">
        <f t="shared" si="0"/>
      </c>
    </row>
    <row r="30" spans="1:19" ht="13.5">
      <c r="A30" s="1"/>
      <c r="B30" s="1"/>
      <c r="C30" s="78"/>
      <c r="D30" s="93">
        <f>IF(COUNT(명렬표!C30)&gt;0,명렬표!C30,"")</f>
      </c>
      <c r="E30" s="94">
        <f>IF(COUNTA(명렬표!D30)&gt;0,명렬표!D30,"")</f>
      </c>
      <c r="F30" s="39"/>
      <c r="G30" s="110"/>
      <c r="H30" s="110"/>
      <c r="I30" s="110"/>
      <c r="J30" s="110"/>
      <c r="K30" s="110"/>
      <c r="L30" s="110"/>
      <c r="M30" s="110"/>
      <c r="N30" s="152">
        <f t="shared" si="1"/>
      </c>
      <c r="O30" s="205">
        <f t="shared" si="2"/>
      </c>
      <c r="P30" s="39"/>
      <c r="Q30" s="101"/>
      <c r="R30" s="208">
        <f t="shared" si="3"/>
      </c>
      <c r="S30" s="210">
        <f t="shared" si="0"/>
      </c>
    </row>
    <row r="31" spans="1:19" ht="13.5">
      <c r="A31" s="1"/>
      <c r="B31" s="1"/>
      <c r="C31" s="78"/>
      <c r="D31" s="93">
        <f>IF(COUNT(명렬표!C31)&gt;0,명렬표!C31,"")</f>
      </c>
      <c r="E31" s="94">
        <f>IF(COUNTA(명렬표!D31)&gt;0,명렬표!D31,"")</f>
      </c>
      <c r="F31" s="39"/>
      <c r="G31" s="110"/>
      <c r="H31" s="110"/>
      <c r="I31" s="110"/>
      <c r="J31" s="110"/>
      <c r="K31" s="110"/>
      <c r="L31" s="110"/>
      <c r="M31" s="110"/>
      <c r="N31" s="152">
        <f t="shared" si="1"/>
      </c>
      <c r="O31" s="205">
        <f t="shared" si="2"/>
      </c>
      <c r="P31" s="39"/>
      <c r="Q31" s="101"/>
      <c r="R31" s="208">
        <f t="shared" si="3"/>
      </c>
      <c r="S31" s="210">
        <f t="shared" si="0"/>
      </c>
    </row>
    <row r="32" spans="1:19" ht="13.5">
      <c r="A32" s="1"/>
      <c r="B32" s="1"/>
      <c r="C32" s="78"/>
      <c r="D32" s="93">
        <f>IF(COUNT(명렬표!C32)&gt;0,명렬표!C32,"")</f>
      </c>
      <c r="E32" s="94">
        <f>IF(COUNTA(명렬표!D32)&gt;0,명렬표!D32,"")</f>
      </c>
      <c r="F32" s="39"/>
      <c r="G32" s="110"/>
      <c r="H32" s="110"/>
      <c r="I32" s="110"/>
      <c r="J32" s="110"/>
      <c r="K32" s="110"/>
      <c r="L32" s="110"/>
      <c r="M32" s="110"/>
      <c r="N32" s="152">
        <f t="shared" si="1"/>
      </c>
      <c r="O32" s="205">
        <f t="shared" si="2"/>
      </c>
      <c r="P32" s="39"/>
      <c r="Q32" s="101"/>
      <c r="R32" s="208">
        <f t="shared" si="3"/>
      </c>
      <c r="S32" s="210">
        <f t="shared" si="0"/>
      </c>
    </row>
    <row r="33" spans="1:19" ht="13.5">
      <c r="A33" s="1"/>
      <c r="B33" s="1"/>
      <c r="C33" s="78"/>
      <c r="D33" s="93">
        <f>IF(COUNT(명렬표!C33)&gt;0,명렬표!C33,"")</f>
      </c>
      <c r="E33" s="94">
        <f>IF(COUNTA(명렬표!D33)&gt;0,명렬표!D33,"")</f>
      </c>
      <c r="F33" s="39"/>
      <c r="G33" s="110"/>
      <c r="H33" s="110"/>
      <c r="I33" s="110"/>
      <c r="J33" s="110"/>
      <c r="K33" s="110"/>
      <c r="L33" s="110"/>
      <c r="M33" s="110"/>
      <c r="N33" s="152">
        <f t="shared" si="1"/>
      </c>
      <c r="O33" s="205">
        <f t="shared" si="2"/>
      </c>
      <c r="P33" s="39"/>
      <c r="Q33" s="101"/>
      <c r="R33" s="208">
        <f t="shared" si="3"/>
      </c>
      <c r="S33" s="210">
        <f t="shared" si="0"/>
      </c>
    </row>
    <row r="34" spans="1:19" ht="13.5">
      <c r="A34" s="1"/>
      <c r="B34" s="1"/>
      <c r="C34" s="78"/>
      <c r="D34" s="93">
        <f>IF(COUNT(명렬표!C34)&gt;0,명렬표!C34,"")</f>
      </c>
      <c r="E34" s="94">
        <f>IF(COUNTA(명렬표!D34)&gt;0,명렬표!D34,"")</f>
      </c>
      <c r="F34" s="39"/>
      <c r="G34" s="110"/>
      <c r="H34" s="110"/>
      <c r="I34" s="110"/>
      <c r="J34" s="110"/>
      <c r="K34" s="110"/>
      <c r="L34" s="110"/>
      <c r="M34" s="110"/>
      <c r="N34" s="152">
        <f t="shared" si="1"/>
      </c>
      <c r="O34" s="205">
        <f t="shared" si="2"/>
      </c>
      <c r="P34" s="39"/>
      <c r="Q34" s="101"/>
      <c r="R34" s="208">
        <f t="shared" si="3"/>
      </c>
      <c r="S34" s="210">
        <f t="shared" si="0"/>
      </c>
    </row>
    <row r="35" spans="1:19" ht="13.5">
      <c r="A35" s="1"/>
      <c r="B35" s="1"/>
      <c r="C35" s="78"/>
      <c r="D35" s="93">
        <f>IF(COUNT(명렬표!C35)&gt;0,명렬표!C35,"")</f>
      </c>
      <c r="E35" s="94">
        <f>IF(COUNTA(명렬표!D35)&gt;0,명렬표!D35,"")</f>
      </c>
      <c r="F35" s="39"/>
      <c r="G35" s="110"/>
      <c r="H35" s="110"/>
      <c r="I35" s="110"/>
      <c r="J35" s="110"/>
      <c r="K35" s="110"/>
      <c r="L35" s="110"/>
      <c r="M35" s="110"/>
      <c r="N35" s="152">
        <f t="shared" si="1"/>
      </c>
      <c r="O35" s="205">
        <f t="shared" si="2"/>
      </c>
      <c r="P35" s="39"/>
      <c r="Q35" s="101"/>
      <c r="R35" s="208">
        <f t="shared" si="3"/>
      </c>
      <c r="S35" s="210">
        <f t="shared" si="0"/>
      </c>
    </row>
    <row r="36" spans="1:19" ht="13.5">
      <c r="A36" s="1"/>
      <c r="B36" s="1"/>
      <c r="C36" s="78"/>
      <c r="D36" s="93">
        <f>IF(COUNT(명렬표!C36)&gt;0,명렬표!C36,"")</f>
      </c>
      <c r="E36" s="94">
        <f>IF(COUNTA(명렬표!D36)&gt;0,명렬표!D36,"")</f>
      </c>
      <c r="F36" s="39"/>
      <c r="G36" s="110"/>
      <c r="H36" s="110"/>
      <c r="I36" s="110"/>
      <c r="J36" s="110"/>
      <c r="K36" s="110"/>
      <c r="L36" s="110"/>
      <c r="M36" s="110"/>
      <c r="N36" s="152">
        <f t="shared" si="1"/>
      </c>
      <c r="O36" s="205">
        <f t="shared" si="2"/>
      </c>
      <c r="P36" s="39"/>
      <c r="Q36" s="101"/>
      <c r="R36" s="208">
        <f t="shared" si="3"/>
      </c>
      <c r="S36" s="210">
        <f t="shared" si="0"/>
      </c>
    </row>
    <row r="37" spans="1:19" ht="13.5">
      <c r="A37" s="1"/>
      <c r="B37" s="1"/>
      <c r="C37" s="78"/>
      <c r="D37" s="93">
        <f>IF(COUNT(명렬표!C37)&gt;0,명렬표!C37,"")</f>
      </c>
      <c r="E37" s="94">
        <f>IF(COUNTA(명렬표!D37)&gt;0,명렬표!D37,"")</f>
      </c>
      <c r="F37" s="39"/>
      <c r="G37" s="110"/>
      <c r="H37" s="110"/>
      <c r="I37" s="110"/>
      <c r="J37" s="110"/>
      <c r="K37" s="110"/>
      <c r="L37" s="110"/>
      <c r="M37" s="110"/>
      <c r="N37" s="152">
        <f t="shared" si="1"/>
      </c>
      <c r="O37" s="205">
        <f t="shared" si="2"/>
      </c>
      <c r="P37" s="39"/>
      <c r="Q37" s="101"/>
      <c r="R37" s="208">
        <f t="shared" si="3"/>
      </c>
      <c r="S37" s="210">
        <f t="shared" si="0"/>
      </c>
    </row>
    <row r="38" spans="1:19" ht="13.5">
      <c r="A38" s="1"/>
      <c r="B38" s="1"/>
      <c r="C38" s="78"/>
      <c r="D38" s="93">
        <f>IF(COUNT(명렬표!C38)&gt;0,명렬표!C38,"")</f>
      </c>
      <c r="E38" s="94">
        <f>IF(COUNTA(명렬표!D38)&gt;0,명렬표!D38,"")</f>
      </c>
      <c r="F38" s="39"/>
      <c r="G38" s="110"/>
      <c r="H38" s="110"/>
      <c r="I38" s="110"/>
      <c r="J38" s="110"/>
      <c r="K38" s="110"/>
      <c r="L38" s="110"/>
      <c r="M38" s="110"/>
      <c r="N38" s="152">
        <f t="shared" si="1"/>
      </c>
      <c r="O38" s="205">
        <f t="shared" si="2"/>
      </c>
      <c r="P38" s="39"/>
      <c r="Q38" s="101"/>
      <c r="R38" s="208">
        <f t="shared" si="3"/>
      </c>
      <c r="S38" s="210">
        <f t="shared" si="0"/>
      </c>
    </row>
    <row r="39" spans="1:19" ht="13.5">
      <c r="A39" s="1"/>
      <c r="B39" s="1"/>
      <c r="C39" s="78"/>
      <c r="D39" s="93">
        <f>IF(COUNT(명렬표!C39)&gt;0,명렬표!C39,"")</f>
      </c>
      <c r="E39" s="94">
        <f>IF(COUNTA(명렬표!D39)&gt;0,명렬표!D39,"")</f>
      </c>
      <c r="F39" s="39"/>
      <c r="G39" s="110"/>
      <c r="H39" s="110"/>
      <c r="I39" s="110"/>
      <c r="J39" s="110"/>
      <c r="K39" s="110"/>
      <c r="L39" s="110"/>
      <c r="M39" s="110"/>
      <c r="N39" s="152">
        <f t="shared" si="1"/>
      </c>
      <c r="O39" s="205">
        <f t="shared" si="2"/>
      </c>
      <c r="P39" s="39"/>
      <c r="Q39" s="101"/>
      <c r="R39" s="208">
        <f t="shared" si="3"/>
      </c>
      <c r="S39" s="210">
        <f t="shared" si="0"/>
      </c>
    </row>
    <row r="40" spans="1:19" ht="13.5">
      <c r="A40" s="1"/>
      <c r="B40" s="1"/>
      <c r="C40" s="78"/>
      <c r="D40" s="93">
        <f>IF(COUNT(명렬표!C40)&gt;0,명렬표!C40,"")</f>
      </c>
      <c r="E40" s="94">
        <f>IF(COUNTA(명렬표!D40)&gt;0,명렬표!D40,"")</f>
      </c>
      <c r="F40" s="39"/>
      <c r="G40" s="110"/>
      <c r="H40" s="110"/>
      <c r="I40" s="110"/>
      <c r="J40" s="110"/>
      <c r="K40" s="110"/>
      <c r="L40" s="110"/>
      <c r="M40" s="110"/>
      <c r="N40" s="152">
        <f t="shared" si="1"/>
      </c>
      <c r="O40" s="205">
        <f t="shared" si="2"/>
      </c>
      <c r="P40" s="39"/>
      <c r="Q40" s="101"/>
      <c r="R40" s="208">
        <f t="shared" si="3"/>
      </c>
      <c r="S40" s="210">
        <f t="shared" si="0"/>
      </c>
    </row>
    <row r="41" spans="1:19" ht="13.5">
      <c r="A41" s="1"/>
      <c r="B41" s="1"/>
      <c r="C41" s="78"/>
      <c r="D41" s="93">
        <f>IF(COUNT(명렬표!C41)&gt;0,명렬표!C41,"")</f>
      </c>
      <c r="E41" s="94">
        <f>IF(COUNTA(명렬표!D41)&gt;0,명렬표!D41,"")</f>
      </c>
      <c r="F41" s="39"/>
      <c r="G41" s="110"/>
      <c r="H41" s="110"/>
      <c r="I41" s="110"/>
      <c r="J41" s="110"/>
      <c r="K41" s="110"/>
      <c r="L41" s="110"/>
      <c r="M41" s="110"/>
      <c r="N41" s="152">
        <f t="shared" si="1"/>
      </c>
      <c r="O41" s="205">
        <f t="shared" si="2"/>
      </c>
      <c r="P41" s="39"/>
      <c r="Q41" s="101"/>
      <c r="R41" s="208">
        <f t="shared" si="3"/>
      </c>
      <c r="S41" s="210">
        <f t="shared" si="0"/>
      </c>
    </row>
    <row r="42" spans="1:19" ht="13.5">
      <c r="A42" s="1"/>
      <c r="B42" s="1"/>
      <c r="C42" s="78"/>
      <c r="D42" s="93">
        <f>IF(COUNT(명렬표!C42)&gt;0,명렬표!C42,"")</f>
      </c>
      <c r="E42" s="94">
        <f>IF(COUNTA(명렬표!D42)&gt;0,명렬표!D42,"")</f>
      </c>
      <c r="F42" s="39"/>
      <c r="G42" s="110"/>
      <c r="H42" s="110"/>
      <c r="I42" s="110"/>
      <c r="J42" s="110"/>
      <c r="K42" s="110"/>
      <c r="L42" s="110"/>
      <c r="M42" s="110"/>
      <c r="N42" s="152">
        <f t="shared" si="1"/>
      </c>
      <c r="O42" s="205">
        <f t="shared" si="2"/>
      </c>
      <c r="P42" s="39"/>
      <c r="Q42" s="101"/>
      <c r="R42" s="208">
        <f t="shared" si="3"/>
      </c>
      <c r="S42" s="210">
        <f t="shared" si="0"/>
      </c>
    </row>
    <row r="43" spans="1:19" ht="13.5">
      <c r="A43" s="1"/>
      <c r="B43" s="1"/>
      <c r="C43" s="78"/>
      <c r="D43" s="93">
        <f>IF(COUNT(명렬표!C43)&gt;0,명렬표!C43,"")</f>
      </c>
      <c r="E43" s="94">
        <f>IF(COUNTA(명렬표!D43)&gt;0,명렬표!D43,"")</f>
      </c>
      <c r="F43" s="39"/>
      <c r="G43" s="110"/>
      <c r="H43" s="110"/>
      <c r="I43" s="110"/>
      <c r="J43" s="110"/>
      <c r="K43" s="110"/>
      <c r="L43" s="110"/>
      <c r="M43" s="110"/>
      <c r="N43" s="152">
        <f t="shared" si="1"/>
      </c>
      <c r="O43" s="205">
        <f t="shared" si="2"/>
      </c>
      <c r="P43" s="39"/>
      <c r="Q43" s="101"/>
      <c r="R43" s="208">
        <f t="shared" si="3"/>
      </c>
      <c r="S43" s="210">
        <f t="shared" si="0"/>
      </c>
    </row>
    <row r="44" spans="1:19" ht="13.5">
      <c r="A44" s="1"/>
      <c r="B44" s="1"/>
      <c r="C44" s="78"/>
      <c r="D44" s="93">
        <f>IF(COUNT(명렬표!C44)&gt;0,명렬표!C44,"")</f>
      </c>
      <c r="E44" s="94">
        <f>IF(COUNTA(명렬표!D44)&gt;0,명렬표!D44,"")</f>
      </c>
      <c r="F44" s="39"/>
      <c r="G44" s="110"/>
      <c r="H44" s="110"/>
      <c r="I44" s="110"/>
      <c r="J44" s="110"/>
      <c r="K44" s="110"/>
      <c r="L44" s="110"/>
      <c r="M44" s="110"/>
      <c r="N44" s="152">
        <f t="shared" si="1"/>
      </c>
      <c r="O44" s="205">
        <f t="shared" si="2"/>
      </c>
      <c r="P44" s="39"/>
      <c r="Q44" s="101"/>
      <c r="R44" s="208">
        <f t="shared" si="3"/>
      </c>
      <c r="S44" s="210">
        <f t="shared" si="0"/>
      </c>
    </row>
    <row r="45" spans="1:19" ht="13.5">
      <c r="A45" s="1"/>
      <c r="B45" s="1"/>
      <c r="C45" s="78"/>
      <c r="D45" s="93">
        <f>IF(COUNT(명렬표!C45)&gt;0,명렬표!C45,"")</f>
      </c>
      <c r="E45" s="94">
        <f>IF(COUNTA(명렬표!D45)&gt;0,명렬표!D45,"")</f>
      </c>
      <c r="F45" s="39"/>
      <c r="G45" s="110"/>
      <c r="H45" s="110"/>
      <c r="I45" s="110"/>
      <c r="J45" s="110"/>
      <c r="K45" s="110"/>
      <c r="L45" s="110"/>
      <c r="M45" s="110"/>
      <c r="N45" s="152">
        <f t="shared" si="1"/>
      </c>
      <c r="O45" s="205">
        <f t="shared" si="2"/>
      </c>
      <c r="P45" s="39"/>
      <c r="Q45" s="101"/>
      <c r="R45" s="208">
        <f t="shared" si="3"/>
      </c>
      <c r="S45" s="210">
        <f t="shared" si="0"/>
      </c>
    </row>
    <row r="46" spans="1:19" ht="13.5">
      <c r="A46" s="1"/>
      <c r="B46" s="1"/>
      <c r="C46" s="78"/>
      <c r="D46" s="93">
        <f>IF(COUNT(명렬표!C46)&gt;0,명렬표!C46,"")</f>
      </c>
      <c r="E46" s="94">
        <f>IF(COUNTA(명렬표!D46)&gt;0,명렬표!D46,"")</f>
      </c>
      <c r="F46" s="39"/>
      <c r="G46" s="110"/>
      <c r="H46" s="110"/>
      <c r="I46" s="110"/>
      <c r="J46" s="110"/>
      <c r="K46" s="110"/>
      <c r="L46" s="110"/>
      <c r="M46" s="110"/>
      <c r="N46" s="152">
        <f t="shared" si="1"/>
      </c>
      <c r="O46" s="205">
        <f t="shared" si="2"/>
      </c>
      <c r="P46" s="39"/>
      <c r="Q46" s="101"/>
      <c r="R46" s="208">
        <f t="shared" si="3"/>
      </c>
      <c r="S46" s="210">
        <f t="shared" si="0"/>
      </c>
    </row>
    <row r="47" spans="1:19" ht="13.5">
      <c r="A47" s="1"/>
      <c r="B47" s="1"/>
      <c r="C47" s="78"/>
      <c r="D47" s="93">
        <f>IF(COUNT(명렬표!C47)&gt;0,명렬표!C47,"")</f>
      </c>
      <c r="E47" s="94">
        <f>IF(COUNTA(명렬표!D47)&gt;0,명렬표!D47,"")</f>
      </c>
      <c r="F47" s="39"/>
      <c r="G47" s="110"/>
      <c r="H47" s="110"/>
      <c r="I47" s="110"/>
      <c r="J47" s="110"/>
      <c r="K47" s="110"/>
      <c r="L47" s="110"/>
      <c r="M47" s="110"/>
      <c r="N47" s="152">
        <f t="shared" si="1"/>
      </c>
      <c r="O47" s="205">
        <f t="shared" si="2"/>
      </c>
      <c r="P47" s="39"/>
      <c r="Q47" s="101"/>
      <c r="R47" s="208">
        <f t="shared" si="3"/>
      </c>
      <c r="S47" s="210">
        <f t="shared" si="0"/>
      </c>
    </row>
    <row r="48" spans="1:19" ht="13.5">
      <c r="A48" s="1"/>
      <c r="B48" s="1"/>
      <c r="C48" s="78"/>
      <c r="D48" s="93">
        <f>IF(COUNT(명렬표!C48)&gt;0,명렬표!C48,"")</f>
      </c>
      <c r="E48" s="94">
        <f>IF(COUNTA(명렬표!D48)&gt;0,명렬표!D48,"")</f>
      </c>
      <c r="F48" s="39"/>
      <c r="G48" s="110"/>
      <c r="H48" s="110"/>
      <c r="I48" s="110"/>
      <c r="J48" s="110"/>
      <c r="K48" s="110"/>
      <c r="L48" s="110"/>
      <c r="M48" s="110"/>
      <c r="N48" s="152">
        <f t="shared" si="1"/>
      </c>
      <c r="O48" s="205">
        <f t="shared" si="2"/>
      </c>
      <c r="P48" s="39"/>
      <c r="Q48" s="101"/>
      <c r="R48" s="208">
        <f t="shared" si="3"/>
      </c>
      <c r="S48" s="210">
        <f t="shared" si="0"/>
      </c>
    </row>
    <row r="49" spans="1:19" ht="13.5">
      <c r="A49" s="1"/>
      <c r="B49" s="1"/>
      <c r="C49" s="78"/>
      <c r="D49" s="93">
        <f>IF(COUNT(명렬표!C49)&gt;0,명렬표!C49,"")</f>
      </c>
      <c r="E49" s="94">
        <f>IF(COUNTA(명렬표!D49)&gt;0,명렬표!D49,"")</f>
      </c>
      <c r="F49" s="39"/>
      <c r="G49" s="110"/>
      <c r="H49" s="110"/>
      <c r="I49" s="110"/>
      <c r="J49" s="110"/>
      <c r="K49" s="110"/>
      <c r="L49" s="110"/>
      <c r="M49" s="110"/>
      <c r="N49" s="152">
        <f t="shared" si="1"/>
      </c>
      <c r="O49" s="205">
        <f t="shared" si="2"/>
      </c>
      <c r="P49" s="39"/>
      <c r="Q49" s="101"/>
      <c r="R49" s="208">
        <f t="shared" si="3"/>
      </c>
      <c r="S49" s="210">
        <f t="shared" si="0"/>
      </c>
    </row>
    <row r="50" spans="1:19" ht="13.5">
      <c r="A50" s="1"/>
      <c r="B50" s="1"/>
      <c r="C50" s="78"/>
      <c r="D50" s="93">
        <f>IF(COUNT(명렬표!C50)&gt;0,명렬표!C50,"")</f>
      </c>
      <c r="E50" s="94">
        <f>IF(COUNTA(명렬표!D50)&gt;0,명렬표!D50,"")</f>
      </c>
      <c r="F50" s="39"/>
      <c r="G50" s="110"/>
      <c r="H50" s="110"/>
      <c r="I50" s="110"/>
      <c r="J50" s="110"/>
      <c r="K50" s="110"/>
      <c r="L50" s="110"/>
      <c r="M50" s="110"/>
      <c r="N50" s="152">
        <f t="shared" si="1"/>
      </c>
      <c r="O50" s="205">
        <f t="shared" si="2"/>
      </c>
      <c r="P50" s="39"/>
      <c r="Q50" s="101"/>
      <c r="R50" s="208">
        <f t="shared" si="3"/>
      </c>
      <c r="S50" s="210">
        <f t="shared" si="0"/>
      </c>
    </row>
    <row r="51" spans="1:19" ht="13.5">
      <c r="A51" s="1"/>
      <c r="B51" s="1"/>
      <c r="C51" s="78"/>
      <c r="D51" s="93">
        <f>IF(COUNT(명렬표!C51)&gt;0,명렬표!C51,"")</f>
      </c>
      <c r="E51" s="94">
        <f>IF(COUNTA(명렬표!D51)&gt;0,명렬표!D51,"")</f>
      </c>
      <c r="F51" s="39"/>
      <c r="G51" s="110"/>
      <c r="H51" s="110"/>
      <c r="I51" s="110"/>
      <c r="J51" s="110"/>
      <c r="K51" s="110"/>
      <c r="L51" s="110"/>
      <c r="M51" s="110"/>
      <c r="N51" s="152">
        <f t="shared" si="1"/>
      </c>
      <c r="O51" s="205">
        <f t="shared" si="2"/>
      </c>
      <c r="P51" s="39"/>
      <c r="Q51" s="101"/>
      <c r="R51" s="208">
        <f t="shared" si="3"/>
      </c>
      <c r="S51" s="210">
        <f t="shared" si="0"/>
      </c>
    </row>
    <row r="52" spans="1:19" ht="13.5">
      <c r="A52" s="1"/>
      <c r="B52" s="1"/>
      <c r="C52" s="78"/>
      <c r="D52" s="93">
        <f>IF(COUNT(명렬표!C52)&gt;0,명렬표!C52,"")</f>
      </c>
      <c r="E52" s="94">
        <f>IF(COUNTA(명렬표!D52)&gt;0,명렬표!D52,"")</f>
      </c>
      <c r="F52" s="39"/>
      <c r="G52" s="110"/>
      <c r="H52" s="110"/>
      <c r="I52" s="110"/>
      <c r="J52" s="110"/>
      <c r="K52" s="110"/>
      <c r="L52" s="110"/>
      <c r="M52" s="110"/>
      <c r="N52" s="152">
        <f t="shared" si="1"/>
      </c>
      <c r="O52" s="205">
        <f t="shared" si="2"/>
      </c>
      <c r="P52" s="39"/>
      <c r="Q52" s="101"/>
      <c r="R52" s="208">
        <f t="shared" si="3"/>
      </c>
      <c r="S52" s="210">
        <f t="shared" si="0"/>
      </c>
    </row>
    <row r="53" spans="1:19" ht="13.5">
      <c r="A53" s="1"/>
      <c r="B53" s="1"/>
      <c r="C53" s="78"/>
      <c r="D53" s="93">
        <f>IF(COUNT(명렬표!C53)&gt;0,명렬표!C53,"")</f>
      </c>
      <c r="E53" s="94">
        <f>IF(COUNTA(명렬표!D53)&gt;0,명렬표!D53,"")</f>
      </c>
      <c r="F53" s="39"/>
      <c r="G53" s="110"/>
      <c r="H53" s="110"/>
      <c r="I53" s="110"/>
      <c r="J53" s="110"/>
      <c r="K53" s="110"/>
      <c r="L53" s="110"/>
      <c r="M53" s="110"/>
      <c r="N53" s="152">
        <f t="shared" si="1"/>
      </c>
      <c r="O53" s="205">
        <f t="shared" si="2"/>
      </c>
      <c r="P53" s="39"/>
      <c r="Q53" s="101"/>
      <c r="R53" s="208">
        <f t="shared" si="3"/>
      </c>
      <c r="S53" s="210">
        <f t="shared" si="0"/>
      </c>
    </row>
    <row r="54" spans="1:19" ht="13.5">
      <c r="A54" s="1"/>
      <c r="B54" s="1"/>
      <c r="C54" s="78"/>
      <c r="D54" s="93">
        <f>IF(COUNT(명렬표!C54)&gt;0,명렬표!C54,"")</f>
      </c>
      <c r="E54" s="94">
        <f>IF(COUNTA(명렬표!D54)&gt;0,명렬표!D54,"")</f>
      </c>
      <c r="F54" s="39"/>
      <c r="G54" s="110"/>
      <c r="H54" s="110"/>
      <c r="I54" s="110"/>
      <c r="J54" s="110"/>
      <c r="K54" s="110"/>
      <c r="L54" s="110"/>
      <c r="M54" s="110"/>
      <c r="N54" s="152">
        <f t="shared" si="1"/>
      </c>
      <c r="O54" s="205">
        <f t="shared" si="2"/>
      </c>
      <c r="P54" s="39"/>
      <c r="Q54" s="101"/>
      <c r="R54" s="208">
        <f t="shared" si="3"/>
      </c>
      <c r="S54" s="210">
        <f t="shared" si="0"/>
      </c>
    </row>
    <row r="55" spans="1:19" ht="13.5">
      <c r="A55" s="1"/>
      <c r="B55" s="1"/>
      <c r="C55" s="78"/>
      <c r="D55" s="93">
        <f>IF(COUNT(명렬표!C55)&gt;0,명렬표!C55,"")</f>
      </c>
      <c r="E55" s="94">
        <f>IF(COUNTA(명렬표!D55)&gt;0,명렬표!D55,"")</f>
      </c>
      <c r="F55" s="39"/>
      <c r="G55" s="110"/>
      <c r="H55" s="110"/>
      <c r="I55" s="110"/>
      <c r="J55" s="110"/>
      <c r="K55" s="110"/>
      <c r="L55" s="110"/>
      <c r="M55" s="110"/>
      <c r="N55" s="152">
        <f t="shared" si="1"/>
      </c>
      <c r="O55" s="205">
        <f t="shared" si="2"/>
      </c>
      <c r="P55" s="39"/>
      <c r="Q55" s="101"/>
      <c r="R55" s="208">
        <f t="shared" si="3"/>
      </c>
      <c r="S55" s="210">
        <f t="shared" si="0"/>
      </c>
    </row>
    <row r="56" spans="1:19" ht="13.5">
      <c r="A56" s="1"/>
      <c r="B56" s="1"/>
      <c r="C56" s="78"/>
      <c r="D56" s="93">
        <f>IF(COUNT(명렬표!C56)&gt;0,명렬표!C56,"")</f>
      </c>
      <c r="E56" s="94">
        <f>IF(COUNTA(명렬표!D56)&gt;0,명렬표!D56,"")</f>
      </c>
      <c r="F56" s="39"/>
      <c r="G56" s="110"/>
      <c r="H56" s="110"/>
      <c r="I56" s="110"/>
      <c r="J56" s="110"/>
      <c r="K56" s="110"/>
      <c r="L56" s="110"/>
      <c r="M56" s="110"/>
      <c r="N56" s="152">
        <f t="shared" si="1"/>
      </c>
      <c r="O56" s="205">
        <f t="shared" si="2"/>
      </c>
      <c r="P56" s="39"/>
      <c r="Q56" s="101"/>
      <c r="R56" s="208">
        <f t="shared" si="3"/>
      </c>
      <c r="S56" s="210">
        <f t="shared" si="0"/>
      </c>
    </row>
    <row r="57" spans="1:19" ht="13.5">
      <c r="A57" s="1"/>
      <c r="B57" s="1"/>
      <c r="C57" s="78"/>
      <c r="D57" s="93">
        <f>IF(COUNT(명렬표!C57)&gt;0,명렬표!C57,"")</f>
      </c>
      <c r="E57" s="94">
        <f>IF(COUNTA(명렬표!D57)&gt;0,명렬표!D57,"")</f>
      </c>
      <c r="F57" s="39"/>
      <c r="G57" s="110"/>
      <c r="H57" s="110"/>
      <c r="I57" s="110"/>
      <c r="J57" s="110"/>
      <c r="K57" s="110"/>
      <c r="L57" s="110"/>
      <c r="M57" s="110"/>
      <c r="N57" s="152">
        <f t="shared" si="1"/>
      </c>
      <c r="O57" s="205">
        <f t="shared" si="2"/>
      </c>
      <c r="P57" s="39"/>
      <c r="Q57" s="101"/>
      <c r="R57" s="208">
        <f t="shared" si="3"/>
      </c>
      <c r="S57" s="210">
        <f t="shared" si="0"/>
      </c>
    </row>
    <row r="58" spans="1:19" ht="14.25" thickBot="1">
      <c r="A58" s="114"/>
      <c r="B58" s="114"/>
      <c r="C58" s="115"/>
      <c r="D58" s="95">
        <f>IF(COUNT(명렬표!C58)&gt;0,명렬표!C58,"")</f>
      </c>
      <c r="E58" s="90">
        <f>IF(COUNTA(명렬표!D58)&gt;0,명렬표!D58,"")</f>
      </c>
      <c r="F58" s="39"/>
      <c r="G58" s="110"/>
      <c r="H58" s="110"/>
      <c r="I58" s="110"/>
      <c r="J58" s="110"/>
      <c r="K58" s="110"/>
      <c r="L58" s="110"/>
      <c r="M58" s="110"/>
      <c r="N58" s="152">
        <f t="shared" si="1"/>
      </c>
      <c r="O58" s="205">
        <f t="shared" si="2"/>
      </c>
      <c r="P58" s="43"/>
      <c r="Q58" s="102"/>
      <c r="R58" s="208">
        <f t="shared" si="3"/>
      </c>
      <c r="S58" s="210">
        <f t="shared" si="0"/>
      </c>
    </row>
    <row r="59" spans="1:19" ht="13.5">
      <c r="A59" s="1"/>
      <c r="B59" s="1"/>
      <c r="C59" s="78"/>
      <c r="D59" s="91">
        <f>IF(COUNT(명렬표!F9)&gt;0,명렬표!F9,"")</f>
      </c>
      <c r="E59" s="92">
        <f>IF(COUNTA(명렬표!G9)&gt;0,명렬표!G9,"")</f>
      </c>
      <c r="F59" s="39"/>
      <c r="G59" s="110"/>
      <c r="H59" s="110"/>
      <c r="I59" s="110"/>
      <c r="J59" s="110"/>
      <c r="K59" s="110"/>
      <c r="L59" s="110"/>
      <c r="M59" s="110"/>
      <c r="N59" s="152">
        <f t="shared" si="1"/>
      </c>
      <c r="O59" s="205">
        <f t="shared" si="2"/>
      </c>
      <c r="P59" s="70"/>
      <c r="Q59" s="100"/>
      <c r="R59" s="208">
        <f t="shared" si="3"/>
      </c>
      <c r="S59" s="210">
        <f t="shared" si="0"/>
      </c>
    </row>
    <row r="60" spans="1:19" ht="13.5">
      <c r="A60" s="1"/>
      <c r="B60" s="1"/>
      <c r="C60" s="78"/>
      <c r="D60" s="93">
        <f>IF(COUNT(명렬표!F10)&gt;0,명렬표!F10,"")</f>
      </c>
      <c r="E60" s="94">
        <f>IF(COUNTA(명렬표!G10)&gt;0,명렬표!G10,"")</f>
      </c>
      <c r="F60" s="39"/>
      <c r="G60" s="110"/>
      <c r="H60" s="110"/>
      <c r="I60" s="110"/>
      <c r="J60" s="110"/>
      <c r="K60" s="110"/>
      <c r="L60" s="110"/>
      <c r="M60" s="110"/>
      <c r="N60" s="152">
        <f t="shared" si="1"/>
      </c>
      <c r="O60" s="205">
        <f t="shared" si="2"/>
      </c>
      <c r="P60" s="39"/>
      <c r="Q60" s="101"/>
      <c r="R60" s="208">
        <f t="shared" si="3"/>
      </c>
      <c r="S60" s="210">
        <f t="shared" si="0"/>
      </c>
    </row>
    <row r="61" spans="1:19" ht="13.5">
      <c r="A61" s="1"/>
      <c r="B61" s="268" t="s">
        <v>54</v>
      </c>
      <c r="C61" s="78"/>
      <c r="D61" s="93">
        <f>IF(COUNT(명렬표!F11)&gt;0,명렬표!F11,"")</f>
      </c>
      <c r="E61" s="94">
        <f>IF(COUNTA(명렬표!G11)&gt;0,명렬표!G11,"")</f>
      </c>
      <c r="F61" s="39"/>
      <c r="G61" s="110"/>
      <c r="H61" s="110"/>
      <c r="I61" s="110"/>
      <c r="J61" s="110"/>
      <c r="K61" s="110"/>
      <c r="L61" s="110"/>
      <c r="M61" s="110"/>
      <c r="N61" s="152">
        <f t="shared" si="1"/>
      </c>
      <c r="O61" s="205">
        <f t="shared" si="2"/>
      </c>
      <c r="P61" s="39"/>
      <c r="Q61" s="101"/>
      <c r="R61" s="208">
        <f t="shared" si="3"/>
      </c>
      <c r="S61" s="210">
        <f t="shared" si="0"/>
      </c>
    </row>
    <row r="62" spans="1:19" ht="13.5">
      <c r="A62" s="1"/>
      <c r="B62" s="269"/>
      <c r="C62" s="78"/>
      <c r="D62" s="93">
        <f>IF(COUNT(명렬표!F12)&gt;0,명렬표!F12,"")</f>
      </c>
      <c r="E62" s="94">
        <f>IF(COUNTA(명렬표!G12)&gt;0,명렬표!G12,"")</f>
      </c>
      <c r="F62" s="39"/>
      <c r="G62" s="110"/>
      <c r="H62" s="110"/>
      <c r="I62" s="110"/>
      <c r="J62" s="110"/>
      <c r="K62" s="110"/>
      <c r="L62" s="110"/>
      <c r="M62" s="110"/>
      <c r="N62" s="152">
        <f t="shared" si="1"/>
      </c>
      <c r="O62" s="205">
        <f t="shared" si="2"/>
      </c>
      <c r="P62" s="39"/>
      <c r="Q62" s="101"/>
      <c r="R62" s="208">
        <f t="shared" si="3"/>
      </c>
      <c r="S62" s="210">
        <f t="shared" si="0"/>
      </c>
    </row>
    <row r="63" spans="1:19" ht="13.5">
      <c r="A63" s="1"/>
      <c r="B63" s="269"/>
      <c r="C63" s="78"/>
      <c r="D63" s="93">
        <f>IF(COUNT(명렬표!F13)&gt;0,명렬표!F13,"")</f>
      </c>
      <c r="E63" s="94">
        <f>IF(COUNTA(명렬표!G13)&gt;0,명렬표!G13,"")</f>
      </c>
      <c r="F63" s="39"/>
      <c r="G63" s="110"/>
      <c r="H63" s="110"/>
      <c r="I63" s="110"/>
      <c r="J63" s="110"/>
      <c r="K63" s="110"/>
      <c r="L63" s="110"/>
      <c r="M63" s="110"/>
      <c r="N63" s="152">
        <f t="shared" si="1"/>
      </c>
      <c r="O63" s="205">
        <f t="shared" si="2"/>
      </c>
      <c r="P63" s="39"/>
      <c r="Q63" s="101"/>
      <c r="R63" s="208">
        <f t="shared" si="3"/>
      </c>
      <c r="S63" s="210">
        <f t="shared" si="0"/>
      </c>
    </row>
    <row r="64" spans="1:19" ht="13.5">
      <c r="A64" s="1"/>
      <c r="B64" s="269"/>
      <c r="C64" s="78"/>
      <c r="D64" s="93">
        <f>IF(COUNT(명렬표!F14)&gt;0,명렬표!F14,"")</f>
      </c>
      <c r="E64" s="94">
        <f>IF(COUNTA(명렬표!G14)&gt;0,명렬표!G14,"")</f>
      </c>
      <c r="F64" s="39"/>
      <c r="G64" s="110"/>
      <c r="H64" s="110"/>
      <c r="I64" s="110"/>
      <c r="J64" s="110"/>
      <c r="K64" s="110"/>
      <c r="L64" s="110"/>
      <c r="M64" s="110"/>
      <c r="N64" s="152">
        <f t="shared" si="1"/>
      </c>
      <c r="O64" s="205">
        <f t="shared" si="2"/>
      </c>
      <c r="P64" s="39"/>
      <c r="Q64" s="101"/>
      <c r="R64" s="208">
        <f t="shared" si="3"/>
      </c>
      <c r="S64" s="210">
        <f t="shared" si="0"/>
      </c>
    </row>
    <row r="65" spans="1:19" ht="13.5">
      <c r="A65" s="1"/>
      <c r="B65" s="269"/>
      <c r="C65" s="78"/>
      <c r="D65" s="93">
        <f>IF(COUNT(명렬표!F15)&gt;0,명렬표!F15,"")</f>
      </c>
      <c r="E65" s="94">
        <f>IF(COUNTA(명렬표!G15)&gt;0,명렬표!G15,"")</f>
      </c>
      <c r="F65" s="39"/>
      <c r="G65" s="110"/>
      <c r="H65" s="110"/>
      <c r="I65" s="110"/>
      <c r="J65" s="110"/>
      <c r="K65" s="110"/>
      <c r="L65" s="110"/>
      <c r="M65" s="110"/>
      <c r="N65" s="152">
        <f t="shared" si="1"/>
      </c>
      <c r="O65" s="205">
        <f t="shared" si="2"/>
      </c>
      <c r="P65" s="39"/>
      <c r="Q65" s="101"/>
      <c r="R65" s="208">
        <f t="shared" si="3"/>
      </c>
      <c r="S65" s="210">
        <f t="shared" si="0"/>
      </c>
    </row>
    <row r="66" spans="1:19" ht="13.5">
      <c r="A66" s="1"/>
      <c r="B66" s="269"/>
      <c r="C66" s="78"/>
      <c r="D66" s="93">
        <f>IF(COUNT(명렬표!F16)&gt;0,명렬표!F16,"")</f>
      </c>
      <c r="E66" s="94">
        <f>IF(COUNTA(명렬표!G16)&gt;0,명렬표!G16,"")</f>
      </c>
      <c r="F66" s="39"/>
      <c r="G66" s="110"/>
      <c r="H66" s="110"/>
      <c r="I66" s="110"/>
      <c r="J66" s="110"/>
      <c r="K66" s="110"/>
      <c r="L66" s="110"/>
      <c r="M66" s="110"/>
      <c r="N66" s="152">
        <f t="shared" si="1"/>
      </c>
      <c r="O66" s="205">
        <f t="shared" si="2"/>
      </c>
      <c r="P66" s="39"/>
      <c r="Q66" s="101"/>
      <c r="R66" s="208">
        <f t="shared" si="3"/>
      </c>
      <c r="S66" s="210">
        <f t="shared" si="0"/>
      </c>
    </row>
    <row r="67" spans="1:19" ht="13.5">
      <c r="A67" s="1"/>
      <c r="B67" s="270"/>
      <c r="C67" s="78"/>
      <c r="D67" s="93">
        <f>IF(COUNT(명렬표!F17)&gt;0,명렬표!F17,"")</f>
      </c>
      <c r="E67" s="94">
        <f>IF(COUNTA(명렬표!G17)&gt;0,명렬표!G17,"")</f>
      </c>
      <c r="F67" s="39"/>
      <c r="G67" s="110"/>
      <c r="H67" s="110"/>
      <c r="I67" s="110"/>
      <c r="J67" s="110"/>
      <c r="K67" s="110"/>
      <c r="L67" s="110"/>
      <c r="M67" s="110"/>
      <c r="N67" s="152">
        <f t="shared" si="1"/>
      </c>
      <c r="O67" s="205">
        <f t="shared" si="2"/>
      </c>
      <c r="P67" s="39"/>
      <c r="Q67" s="101"/>
      <c r="R67" s="208">
        <f t="shared" si="3"/>
      </c>
      <c r="S67" s="210">
        <f t="shared" si="0"/>
      </c>
    </row>
    <row r="68" spans="1:19" ht="13.5">
      <c r="A68" s="1"/>
      <c r="B68" s="1"/>
      <c r="C68" s="78"/>
      <c r="D68" s="93">
        <f>IF(COUNT(명렬표!F18)&gt;0,명렬표!F18,"")</f>
      </c>
      <c r="E68" s="94">
        <f>IF(COUNTA(명렬표!G18)&gt;0,명렬표!G18,"")</f>
      </c>
      <c r="F68" s="39"/>
      <c r="G68" s="110"/>
      <c r="H68" s="110"/>
      <c r="I68" s="110"/>
      <c r="J68" s="110"/>
      <c r="K68" s="110"/>
      <c r="L68" s="110"/>
      <c r="M68" s="110"/>
      <c r="N68" s="152">
        <f t="shared" si="1"/>
      </c>
      <c r="O68" s="205">
        <f t="shared" si="2"/>
      </c>
      <c r="P68" s="39"/>
      <c r="Q68" s="101"/>
      <c r="R68" s="208">
        <f t="shared" si="3"/>
      </c>
      <c r="S68" s="210">
        <f t="shared" si="0"/>
      </c>
    </row>
    <row r="69" spans="1:19" ht="13.5">
      <c r="A69" s="1"/>
      <c r="B69" s="1"/>
      <c r="C69" s="78"/>
      <c r="D69" s="93">
        <f>IF(COUNT(명렬표!F19)&gt;0,명렬표!F19,"")</f>
      </c>
      <c r="E69" s="94">
        <f>IF(COUNTA(명렬표!G19)&gt;0,명렬표!G19,"")</f>
      </c>
      <c r="F69" s="39"/>
      <c r="G69" s="110"/>
      <c r="H69" s="110"/>
      <c r="I69" s="110"/>
      <c r="J69" s="110"/>
      <c r="K69" s="110"/>
      <c r="L69" s="110"/>
      <c r="M69" s="110"/>
      <c r="N69" s="152">
        <f t="shared" si="1"/>
      </c>
      <c r="O69" s="205">
        <f t="shared" si="2"/>
      </c>
      <c r="P69" s="39"/>
      <c r="Q69" s="101"/>
      <c r="R69" s="208">
        <f t="shared" si="3"/>
      </c>
      <c r="S69" s="210">
        <f t="shared" si="0"/>
      </c>
    </row>
    <row r="70" spans="1:19" ht="13.5">
      <c r="A70" s="1"/>
      <c r="B70" s="1"/>
      <c r="C70" s="78"/>
      <c r="D70" s="93">
        <f>IF(COUNT(명렬표!F20)&gt;0,명렬표!F20,"")</f>
      </c>
      <c r="E70" s="94">
        <f>IF(COUNTA(명렬표!G20)&gt;0,명렬표!G20,"")</f>
      </c>
      <c r="F70" s="39"/>
      <c r="G70" s="110"/>
      <c r="H70" s="110"/>
      <c r="I70" s="110"/>
      <c r="J70" s="110"/>
      <c r="K70" s="110"/>
      <c r="L70" s="110"/>
      <c r="M70" s="110"/>
      <c r="N70" s="152">
        <f t="shared" si="1"/>
      </c>
      <c r="O70" s="205">
        <f t="shared" si="2"/>
      </c>
      <c r="P70" s="39"/>
      <c r="Q70" s="101"/>
      <c r="R70" s="208">
        <f t="shared" si="3"/>
      </c>
      <c r="S70" s="210">
        <f t="shared" si="0"/>
      </c>
    </row>
    <row r="71" spans="1:19" ht="13.5">
      <c r="A71" s="1"/>
      <c r="B71" s="1"/>
      <c r="C71" s="78"/>
      <c r="D71" s="93">
        <f>IF(COUNT(명렬표!F21)&gt;0,명렬표!F21,"")</f>
      </c>
      <c r="E71" s="94">
        <f>IF(COUNTA(명렬표!G21)&gt;0,명렬표!G21,"")</f>
      </c>
      <c r="F71" s="39"/>
      <c r="G71" s="110"/>
      <c r="H71" s="110"/>
      <c r="I71" s="110"/>
      <c r="J71" s="110"/>
      <c r="K71" s="110"/>
      <c r="L71" s="110"/>
      <c r="M71" s="110"/>
      <c r="N71" s="152">
        <f t="shared" si="1"/>
      </c>
      <c r="O71" s="205">
        <f t="shared" si="2"/>
      </c>
      <c r="P71" s="39"/>
      <c r="Q71" s="101"/>
      <c r="R71" s="208">
        <f t="shared" si="3"/>
      </c>
      <c r="S71" s="210">
        <f t="shared" si="0"/>
      </c>
    </row>
    <row r="72" spans="1:19" ht="13.5">
      <c r="A72" s="1"/>
      <c r="B72" s="1"/>
      <c r="C72" s="78"/>
      <c r="D72" s="93">
        <f>IF(COUNT(명렬표!F22)&gt;0,명렬표!F22,"")</f>
      </c>
      <c r="E72" s="94">
        <f>IF(COUNTA(명렬표!G22)&gt;0,명렬표!G22,"")</f>
      </c>
      <c r="F72" s="39"/>
      <c r="G72" s="110"/>
      <c r="H72" s="110"/>
      <c r="I72" s="110"/>
      <c r="J72" s="110"/>
      <c r="K72" s="110"/>
      <c r="L72" s="110"/>
      <c r="M72" s="110"/>
      <c r="N72" s="152">
        <f t="shared" si="1"/>
      </c>
      <c r="O72" s="205">
        <f t="shared" si="2"/>
      </c>
      <c r="P72" s="39"/>
      <c r="Q72" s="101"/>
      <c r="R72" s="208">
        <f t="shared" si="3"/>
      </c>
      <c r="S72" s="210">
        <f t="shared" si="0"/>
      </c>
    </row>
    <row r="73" spans="1:19" ht="13.5">
      <c r="A73" s="1"/>
      <c r="B73" s="1"/>
      <c r="C73" s="78"/>
      <c r="D73" s="93">
        <f>IF(COUNT(명렬표!F23)&gt;0,명렬표!F23,"")</f>
      </c>
      <c r="E73" s="94">
        <f>IF(COUNTA(명렬표!G23)&gt;0,명렬표!G23,"")</f>
      </c>
      <c r="F73" s="39"/>
      <c r="G73" s="110"/>
      <c r="H73" s="110"/>
      <c r="I73" s="110"/>
      <c r="J73" s="110"/>
      <c r="K73" s="110"/>
      <c r="L73" s="110"/>
      <c r="M73" s="110"/>
      <c r="N73" s="152">
        <f t="shared" si="1"/>
      </c>
      <c r="O73" s="205">
        <f t="shared" si="2"/>
      </c>
      <c r="P73" s="39"/>
      <c r="Q73" s="101"/>
      <c r="R73" s="208">
        <f t="shared" si="3"/>
      </c>
      <c r="S73" s="210">
        <f t="shared" si="0"/>
      </c>
    </row>
    <row r="74" spans="1:19" ht="13.5">
      <c r="A74" s="1"/>
      <c r="B74" s="1"/>
      <c r="C74" s="78"/>
      <c r="D74" s="93">
        <f>IF(COUNT(명렬표!F24)&gt;0,명렬표!F24,"")</f>
      </c>
      <c r="E74" s="94">
        <f>IF(COUNTA(명렬표!G24)&gt;0,명렬표!G24,"")</f>
      </c>
      <c r="F74" s="39"/>
      <c r="G74" s="110"/>
      <c r="H74" s="110"/>
      <c r="I74" s="110"/>
      <c r="J74" s="110"/>
      <c r="K74" s="110"/>
      <c r="L74" s="110"/>
      <c r="M74" s="110"/>
      <c r="N74" s="152">
        <f aca="true" t="shared" si="4" ref="N74:N137">IF(F73="","",SUM(F74:M74))</f>
      </c>
      <c r="O74" s="205">
        <f aca="true" t="shared" si="5" ref="O74:O137">IF(N74="","",N74*$O$8)</f>
      </c>
      <c r="P74" s="39"/>
      <c r="Q74" s="101"/>
      <c r="R74" s="208">
        <f aca="true" t="shared" si="6" ref="R74:R137">IF(P74="","",AVERAGE(P74,Q74)*$R$8)</f>
      </c>
      <c r="S74" s="210">
        <f aca="true" t="shared" si="7" ref="S74:S137">IF(COUNT(O74,R74)&gt;0,SUM(O74,R74),"")</f>
      </c>
    </row>
    <row r="75" spans="1:19" ht="13.5">
      <c r="A75" s="1"/>
      <c r="B75" s="1"/>
      <c r="C75" s="78"/>
      <c r="D75" s="93">
        <f>IF(COUNT(명렬표!F25)&gt;0,명렬표!F25,"")</f>
      </c>
      <c r="E75" s="94">
        <f>IF(COUNTA(명렬표!G25)&gt;0,명렬표!G25,"")</f>
      </c>
      <c r="F75" s="39"/>
      <c r="G75" s="110"/>
      <c r="H75" s="110"/>
      <c r="I75" s="110"/>
      <c r="J75" s="110"/>
      <c r="K75" s="110"/>
      <c r="L75" s="110"/>
      <c r="M75" s="110"/>
      <c r="N75" s="152">
        <f t="shared" si="4"/>
      </c>
      <c r="O75" s="205">
        <f t="shared" si="5"/>
      </c>
      <c r="P75" s="39"/>
      <c r="Q75" s="101"/>
      <c r="R75" s="208">
        <f t="shared" si="6"/>
      </c>
      <c r="S75" s="210">
        <f t="shared" si="7"/>
      </c>
    </row>
    <row r="76" spans="1:19" ht="13.5">
      <c r="A76" s="1"/>
      <c r="B76" s="1"/>
      <c r="C76" s="78"/>
      <c r="D76" s="93">
        <f>IF(COUNT(명렬표!F26)&gt;0,명렬표!F26,"")</f>
      </c>
      <c r="E76" s="94">
        <f>IF(COUNTA(명렬표!G26)&gt;0,명렬표!G26,"")</f>
      </c>
      <c r="F76" s="39"/>
      <c r="G76" s="110"/>
      <c r="H76" s="110"/>
      <c r="I76" s="110"/>
      <c r="J76" s="110"/>
      <c r="K76" s="110"/>
      <c r="L76" s="110"/>
      <c r="M76" s="110"/>
      <c r="N76" s="152">
        <f t="shared" si="4"/>
      </c>
      <c r="O76" s="205">
        <f t="shared" si="5"/>
      </c>
      <c r="P76" s="39"/>
      <c r="Q76" s="101"/>
      <c r="R76" s="208">
        <f t="shared" si="6"/>
      </c>
      <c r="S76" s="210">
        <f t="shared" si="7"/>
      </c>
    </row>
    <row r="77" spans="1:19" ht="13.5">
      <c r="A77" s="1"/>
      <c r="B77" s="1"/>
      <c r="C77" s="78"/>
      <c r="D77" s="93">
        <f>IF(COUNT(명렬표!F27)&gt;0,명렬표!F27,"")</f>
      </c>
      <c r="E77" s="94">
        <f>IF(COUNTA(명렬표!G27)&gt;0,명렬표!G27,"")</f>
      </c>
      <c r="F77" s="39"/>
      <c r="G77" s="110"/>
      <c r="H77" s="110"/>
      <c r="I77" s="110"/>
      <c r="J77" s="110"/>
      <c r="K77" s="110"/>
      <c r="L77" s="110"/>
      <c r="M77" s="110"/>
      <c r="N77" s="152">
        <f t="shared" si="4"/>
      </c>
      <c r="O77" s="205">
        <f t="shared" si="5"/>
      </c>
      <c r="P77" s="39"/>
      <c r="Q77" s="101"/>
      <c r="R77" s="208">
        <f t="shared" si="6"/>
      </c>
      <c r="S77" s="210">
        <f t="shared" si="7"/>
      </c>
    </row>
    <row r="78" spans="1:19" ht="13.5">
      <c r="A78" s="1"/>
      <c r="B78" s="1"/>
      <c r="C78" s="78"/>
      <c r="D78" s="93">
        <f>IF(COUNT(명렬표!F28)&gt;0,명렬표!F28,"")</f>
      </c>
      <c r="E78" s="94">
        <f>IF(COUNTA(명렬표!G28)&gt;0,명렬표!G28,"")</f>
      </c>
      <c r="F78" s="39"/>
      <c r="G78" s="110"/>
      <c r="H78" s="110"/>
      <c r="I78" s="110"/>
      <c r="J78" s="110"/>
      <c r="K78" s="110"/>
      <c r="L78" s="110"/>
      <c r="M78" s="110"/>
      <c r="N78" s="152">
        <f t="shared" si="4"/>
      </c>
      <c r="O78" s="205">
        <f t="shared" si="5"/>
      </c>
      <c r="P78" s="39"/>
      <c r="Q78" s="101"/>
      <c r="R78" s="208">
        <f t="shared" si="6"/>
      </c>
      <c r="S78" s="210">
        <f t="shared" si="7"/>
      </c>
    </row>
    <row r="79" spans="1:19" ht="13.5">
      <c r="A79" s="1"/>
      <c r="B79" s="1"/>
      <c r="C79" s="78"/>
      <c r="D79" s="93">
        <f>IF(COUNT(명렬표!F29)&gt;0,명렬표!F29,"")</f>
      </c>
      <c r="E79" s="94">
        <f>IF(COUNTA(명렬표!G29)&gt;0,명렬표!G29,"")</f>
      </c>
      <c r="F79" s="39"/>
      <c r="G79" s="110"/>
      <c r="H79" s="110"/>
      <c r="I79" s="110"/>
      <c r="J79" s="110"/>
      <c r="K79" s="110"/>
      <c r="L79" s="110"/>
      <c r="M79" s="110"/>
      <c r="N79" s="152">
        <f t="shared" si="4"/>
      </c>
      <c r="O79" s="205">
        <f t="shared" si="5"/>
      </c>
      <c r="P79" s="39"/>
      <c r="Q79" s="101"/>
      <c r="R79" s="208">
        <f t="shared" si="6"/>
      </c>
      <c r="S79" s="210">
        <f t="shared" si="7"/>
      </c>
    </row>
    <row r="80" spans="1:19" ht="13.5">
      <c r="A80" s="1"/>
      <c r="B80" s="1"/>
      <c r="C80" s="78"/>
      <c r="D80" s="93">
        <f>IF(COUNT(명렬표!F30)&gt;0,명렬표!F30,"")</f>
      </c>
      <c r="E80" s="94">
        <f>IF(COUNTA(명렬표!G30)&gt;0,명렬표!G30,"")</f>
      </c>
      <c r="F80" s="39"/>
      <c r="G80" s="110"/>
      <c r="H80" s="110"/>
      <c r="I80" s="110"/>
      <c r="J80" s="110"/>
      <c r="K80" s="110"/>
      <c r="L80" s="110"/>
      <c r="M80" s="110"/>
      <c r="N80" s="152">
        <f t="shared" si="4"/>
      </c>
      <c r="O80" s="205">
        <f t="shared" si="5"/>
      </c>
      <c r="P80" s="39"/>
      <c r="Q80" s="101"/>
      <c r="R80" s="208">
        <f t="shared" si="6"/>
      </c>
      <c r="S80" s="210">
        <f t="shared" si="7"/>
      </c>
    </row>
    <row r="81" spans="1:19" ht="13.5">
      <c r="A81" s="1"/>
      <c r="B81" s="1"/>
      <c r="C81" s="78"/>
      <c r="D81" s="93">
        <f>IF(COUNT(명렬표!F31)&gt;0,명렬표!F31,"")</f>
      </c>
      <c r="E81" s="94">
        <f>IF(COUNTA(명렬표!G31)&gt;0,명렬표!G31,"")</f>
      </c>
      <c r="F81" s="39"/>
      <c r="G81" s="110"/>
      <c r="H81" s="110"/>
      <c r="I81" s="110"/>
      <c r="J81" s="110"/>
      <c r="K81" s="110"/>
      <c r="L81" s="110"/>
      <c r="M81" s="110"/>
      <c r="N81" s="152">
        <f t="shared" si="4"/>
      </c>
      <c r="O81" s="205">
        <f t="shared" si="5"/>
      </c>
      <c r="P81" s="39"/>
      <c r="Q81" s="101"/>
      <c r="R81" s="208">
        <f t="shared" si="6"/>
      </c>
      <c r="S81" s="210">
        <f t="shared" si="7"/>
      </c>
    </row>
    <row r="82" spans="1:19" ht="13.5">
      <c r="A82" s="1"/>
      <c r="B82" s="1"/>
      <c r="C82" s="78"/>
      <c r="D82" s="93">
        <f>IF(COUNT(명렬표!F32)&gt;0,명렬표!F32,"")</f>
      </c>
      <c r="E82" s="94">
        <f>IF(COUNTA(명렬표!G32)&gt;0,명렬표!G32,"")</f>
      </c>
      <c r="F82" s="39"/>
      <c r="G82" s="110"/>
      <c r="H82" s="110"/>
      <c r="I82" s="110"/>
      <c r="J82" s="110"/>
      <c r="K82" s="110"/>
      <c r="L82" s="110"/>
      <c r="M82" s="110"/>
      <c r="N82" s="152">
        <f t="shared" si="4"/>
      </c>
      <c r="O82" s="205">
        <f t="shared" si="5"/>
      </c>
      <c r="P82" s="39"/>
      <c r="Q82" s="101"/>
      <c r="R82" s="208">
        <f t="shared" si="6"/>
      </c>
      <c r="S82" s="210">
        <f t="shared" si="7"/>
      </c>
    </row>
    <row r="83" spans="1:19" ht="13.5">
      <c r="A83" s="1"/>
      <c r="B83" s="1"/>
      <c r="C83" s="78"/>
      <c r="D83" s="93">
        <f>IF(COUNT(명렬표!F33)&gt;0,명렬표!F33,"")</f>
      </c>
      <c r="E83" s="94">
        <f>IF(COUNTA(명렬표!G33)&gt;0,명렬표!G33,"")</f>
      </c>
      <c r="F83" s="39"/>
      <c r="G83" s="110"/>
      <c r="H83" s="110"/>
      <c r="I83" s="110"/>
      <c r="J83" s="110"/>
      <c r="K83" s="110"/>
      <c r="L83" s="110"/>
      <c r="M83" s="110"/>
      <c r="N83" s="152">
        <f t="shared" si="4"/>
      </c>
      <c r="O83" s="205">
        <f t="shared" si="5"/>
      </c>
      <c r="P83" s="39"/>
      <c r="Q83" s="101"/>
      <c r="R83" s="208">
        <f t="shared" si="6"/>
      </c>
      <c r="S83" s="210">
        <f t="shared" si="7"/>
      </c>
    </row>
    <row r="84" spans="1:19" ht="13.5">
      <c r="A84" s="1"/>
      <c r="B84" s="1"/>
      <c r="C84" s="78"/>
      <c r="D84" s="93">
        <f>IF(COUNT(명렬표!F34)&gt;0,명렬표!F34,"")</f>
      </c>
      <c r="E84" s="94">
        <f>IF(COUNTA(명렬표!G34)&gt;0,명렬표!G34,"")</f>
      </c>
      <c r="F84" s="39"/>
      <c r="G84" s="110"/>
      <c r="H84" s="110"/>
      <c r="I84" s="110"/>
      <c r="J84" s="110"/>
      <c r="K84" s="110"/>
      <c r="L84" s="110"/>
      <c r="M84" s="110"/>
      <c r="N84" s="152">
        <f t="shared" si="4"/>
      </c>
      <c r="O84" s="205">
        <f t="shared" si="5"/>
      </c>
      <c r="P84" s="39"/>
      <c r="Q84" s="101"/>
      <c r="R84" s="208">
        <f t="shared" si="6"/>
      </c>
      <c r="S84" s="210">
        <f t="shared" si="7"/>
      </c>
    </row>
    <row r="85" spans="1:19" ht="13.5">
      <c r="A85" s="1"/>
      <c r="B85" s="1"/>
      <c r="C85" s="78"/>
      <c r="D85" s="93">
        <f>IF(COUNT(명렬표!F35)&gt;0,명렬표!F35,"")</f>
      </c>
      <c r="E85" s="94">
        <f>IF(COUNTA(명렬표!G35)&gt;0,명렬표!G35,"")</f>
      </c>
      <c r="F85" s="39"/>
      <c r="G85" s="110"/>
      <c r="H85" s="110"/>
      <c r="I85" s="110"/>
      <c r="J85" s="110"/>
      <c r="K85" s="110"/>
      <c r="L85" s="110"/>
      <c r="M85" s="110"/>
      <c r="N85" s="152">
        <f t="shared" si="4"/>
      </c>
      <c r="O85" s="205">
        <f t="shared" si="5"/>
      </c>
      <c r="P85" s="39"/>
      <c r="Q85" s="101"/>
      <c r="R85" s="208">
        <f t="shared" si="6"/>
      </c>
      <c r="S85" s="210">
        <f t="shared" si="7"/>
      </c>
    </row>
    <row r="86" spans="1:19" ht="13.5">
      <c r="A86" s="1"/>
      <c r="B86" s="1"/>
      <c r="C86" s="78"/>
      <c r="D86" s="93">
        <f>IF(COUNT(명렬표!F36)&gt;0,명렬표!F36,"")</f>
      </c>
      <c r="E86" s="94">
        <f>IF(COUNTA(명렬표!G36)&gt;0,명렬표!G36,"")</f>
      </c>
      <c r="F86" s="39"/>
      <c r="G86" s="110"/>
      <c r="H86" s="110"/>
      <c r="I86" s="110"/>
      <c r="J86" s="110"/>
      <c r="K86" s="110"/>
      <c r="L86" s="110"/>
      <c r="M86" s="110"/>
      <c r="N86" s="152">
        <f t="shared" si="4"/>
      </c>
      <c r="O86" s="205">
        <f t="shared" si="5"/>
      </c>
      <c r="P86" s="39"/>
      <c r="Q86" s="101"/>
      <c r="R86" s="208">
        <f t="shared" si="6"/>
      </c>
      <c r="S86" s="210">
        <f t="shared" si="7"/>
      </c>
    </row>
    <row r="87" spans="1:19" ht="13.5">
      <c r="A87" s="1"/>
      <c r="B87" s="1"/>
      <c r="C87" s="78"/>
      <c r="D87" s="93">
        <f>IF(COUNT(명렬표!F37)&gt;0,명렬표!F37,"")</f>
      </c>
      <c r="E87" s="94">
        <f>IF(COUNTA(명렬표!G37)&gt;0,명렬표!G37,"")</f>
      </c>
      <c r="F87" s="39"/>
      <c r="G87" s="110"/>
      <c r="H87" s="110"/>
      <c r="I87" s="110"/>
      <c r="J87" s="110"/>
      <c r="K87" s="110"/>
      <c r="L87" s="110"/>
      <c r="M87" s="110"/>
      <c r="N87" s="152">
        <f t="shared" si="4"/>
      </c>
      <c r="O87" s="205">
        <f t="shared" si="5"/>
      </c>
      <c r="P87" s="39"/>
      <c r="Q87" s="101"/>
      <c r="R87" s="208">
        <f t="shared" si="6"/>
      </c>
      <c r="S87" s="210">
        <f t="shared" si="7"/>
      </c>
    </row>
    <row r="88" spans="1:19" ht="13.5">
      <c r="A88" s="1"/>
      <c r="B88" s="1"/>
      <c r="C88" s="78"/>
      <c r="D88" s="93">
        <f>IF(COUNT(명렬표!F38)&gt;0,명렬표!F38,"")</f>
      </c>
      <c r="E88" s="94">
        <f>IF(COUNTA(명렬표!G38)&gt;0,명렬표!G38,"")</f>
      </c>
      <c r="F88" s="39"/>
      <c r="G88" s="110"/>
      <c r="H88" s="110"/>
      <c r="I88" s="110"/>
      <c r="J88" s="110"/>
      <c r="K88" s="110"/>
      <c r="L88" s="110"/>
      <c r="M88" s="110"/>
      <c r="N88" s="152">
        <f t="shared" si="4"/>
      </c>
      <c r="O88" s="205">
        <f t="shared" si="5"/>
      </c>
      <c r="P88" s="39"/>
      <c r="Q88" s="101"/>
      <c r="R88" s="208">
        <f t="shared" si="6"/>
      </c>
      <c r="S88" s="210">
        <f t="shared" si="7"/>
      </c>
    </row>
    <row r="89" spans="1:19" ht="13.5">
      <c r="A89" s="1"/>
      <c r="B89" s="1"/>
      <c r="C89" s="78"/>
      <c r="D89" s="93">
        <f>IF(COUNT(명렬표!F39)&gt;0,명렬표!F39,"")</f>
      </c>
      <c r="E89" s="94">
        <f>IF(COUNTA(명렬표!G39)&gt;0,명렬표!G39,"")</f>
      </c>
      <c r="F89" s="39"/>
      <c r="G89" s="110"/>
      <c r="H89" s="110"/>
      <c r="I89" s="110"/>
      <c r="J89" s="110"/>
      <c r="K89" s="110"/>
      <c r="L89" s="110"/>
      <c r="M89" s="110"/>
      <c r="N89" s="152">
        <f t="shared" si="4"/>
      </c>
      <c r="O89" s="205">
        <f t="shared" si="5"/>
      </c>
      <c r="P89" s="39"/>
      <c r="Q89" s="101"/>
      <c r="R89" s="208">
        <f t="shared" si="6"/>
      </c>
      <c r="S89" s="210">
        <f t="shared" si="7"/>
      </c>
    </row>
    <row r="90" spans="1:19" ht="13.5">
      <c r="A90" s="1"/>
      <c r="B90" s="1"/>
      <c r="C90" s="78"/>
      <c r="D90" s="93">
        <f>IF(COUNT(명렬표!F40)&gt;0,명렬표!F40,"")</f>
      </c>
      <c r="E90" s="94">
        <f>IF(COUNTA(명렬표!G40)&gt;0,명렬표!G40,"")</f>
      </c>
      <c r="F90" s="39"/>
      <c r="G90" s="110"/>
      <c r="H90" s="110"/>
      <c r="I90" s="110"/>
      <c r="J90" s="110"/>
      <c r="K90" s="110"/>
      <c r="L90" s="110"/>
      <c r="M90" s="110"/>
      <c r="N90" s="152">
        <f t="shared" si="4"/>
      </c>
      <c r="O90" s="205">
        <f t="shared" si="5"/>
      </c>
      <c r="P90" s="39"/>
      <c r="Q90" s="101"/>
      <c r="R90" s="208">
        <f t="shared" si="6"/>
      </c>
      <c r="S90" s="210">
        <f t="shared" si="7"/>
      </c>
    </row>
    <row r="91" spans="1:19" ht="13.5">
      <c r="A91" s="1"/>
      <c r="B91" s="1"/>
      <c r="C91" s="78"/>
      <c r="D91" s="93">
        <f>IF(COUNT(명렬표!F41)&gt;0,명렬표!F41,"")</f>
      </c>
      <c r="E91" s="94">
        <f>IF(COUNTA(명렬표!G41)&gt;0,명렬표!G41,"")</f>
      </c>
      <c r="F91" s="39"/>
      <c r="G91" s="110"/>
      <c r="H91" s="110"/>
      <c r="I91" s="110"/>
      <c r="J91" s="110"/>
      <c r="K91" s="110"/>
      <c r="L91" s="110"/>
      <c r="M91" s="110"/>
      <c r="N91" s="152">
        <f t="shared" si="4"/>
      </c>
      <c r="O91" s="205">
        <f t="shared" si="5"/>
      </c>
      <c r="P91" s="39"/>
      <c r="Q91" s="101"/>
      <c r="R91" s="208">
        <f t="shared" si="6"/>
      </c>
      <c r="S91" s="210">
        <f t="shared" si="7"/>
      </c>
    </row>
    <row r="92" spans="1:19" ht="13.5">
      <c r="A92" s="1"/>
      <c r="B92" s="1"/>
      <c r="C92" s="78"/>
      <c r="D92" s="93">
        <f>IF(COUNT(명렬표!F42)&gt;0,명렬표!F42,"")</f>
      </c>
      <c r="E92" s="94">
        <f>IF(COUNTA(명렬표!G42)&gt;0,명렬표!G42,"")</f>
      </c>
      <c r="F92" s="39"/>
      <c r="G92" s="110"/>
      <c r="H92" s="110"/>
      <c r="I92" s="110"/>
      <c r="J92" s="110"/>
      <c r="K92" s="110"/>
      <c r="L92" s="110"/>
      <c r="M92" s="110"/>
      <c r="N92" s="152">
        <f t="shared" si="4"/>
      </c>
      <c r="O92" s="205">
        <f t="shared" si="5"/>
      </c>
      <c r="P92" s="39"/>
      <c r="Q92" s="101"/>
      <c r="R92" s="208">
        <f t="shared" si="6"/>
      </c>
      <c r="S92" s="210">
        <f t="shared" si="7"/>
      </c>
    </row>
    <row r="93" spans="1:19" ht="13.5">
      <c r="A93" s="1"/>
      <c r="B93" s="1"/>
      <c r="C93" s="78"/>
      <c r="D93" s="93">
        <f>IF(COUNT(명렬표!F43)&gt;0,명렬표!F43,"")</f>
      </c>
      <c r="E93" s="94">
        <f>IF(COUNTA(명렬표!G43)&gt;0,명렬표!G43,"")</f>
      </c>
      <c r="F93" s="39"/>
      <c r="G93" s="110"/>
      <c r="H93" s="110"/>
      <c r="I93" s="110"/>
      <c r="J93" s="110"/>
      <c r="K93" s="110"/>
      <c r="L93" s="110"/>
      <c r="M93" s="110"/>
      <c r="N93" s="152">
        <f t="shared" si="4"/>
      </c>
      <c r="O93" s="205">
        <f t="shared" si="5"/>
      </c>
      <c r="P93" s="39"/>
      <c r="Q93" s="101"/>
      <c r="R93" s="208">
        <f t="shared" si="6"/>
      </c>
      <c r="S93" s="210">
        <f t="shared" si="7"/>
      </c>
    </row>
    <row r="94" spans="1:19" ht="13.5">
      <c r="A94" s="1"/>
      <c r="B94" s="1"/>
      <c r="C94" s="78"/>
      <c r="D94" s="93">
        <f>IF(COUNT(명렬표!F44)&gt;0,명렬표!F44,"")</f>
      </c>
      <c r="E94" s="94">
        <f>IF(COUNTA(명렬표!G44)&gt;0,명렬표!G44,"")</f>
      </c>
      <c r="F94" s="39"/>
      <c r="G94" s="110"/>
      <c r="H94" s="110"/>
      <c r="I94" s="110"/>
      <c r="J94" s="110"/>
      <c r="K94" s="110"/>
      <c r="L94" s="110"/>
      <c r="M94" s="110"/>
      <c r="N94" s="152">
        <f t="shared" si="4"/>
      </c>
      <c r="O94" s="205">
        <f t="shared" si="5"/>
      </c>
      <c r="P94" s="39"/>
      <c r="Q94" s="101"/>
      <c r="R94" s="208">
        <f t="shared" si="6"/>
      </c>
      <c r="S94" s="210">
        <f t="shared" si="7"/>
      </c>
    </row>
    <row r="95" spans="1:19" ht="13.5">
      <c r="A95" s="1"/>
      <c r="B95" s="1"/>
      <c r="C95" s="78"/>
      <c r="D95" s="93">
        <f>IF(COUNT(명렬표!F45)&gt;0,명렬표!F45,"")</f>
      </c>
      <c r="E95" s="94">
        <f>IF(COUNTA(명렬표!G45)&gt;0,명렬표!G45,"")</f>
      </c>
      <c r="F95" s="39"/>
      <c r="G95" s="110"/>
      <c r="H95" s="110"/>
      <c r="I95" s="110"/>
      <c r="J95" s="110"/>
      <c r="K95" s="110"/>
      <c r="L95" s="110"/>
      <c r="M95" s="110"/>
      <c r="N95" s="152">
        <f t="shared" si="4"/>
      </c>
      <c r="O95" s="205">
        <f t="shared" si="5"/>
      </c>
      <c r="P95" s="39"/>
      <c r="Q95" s="101"/>
      <c r="R95" s="208">
        <f t="shared" si="6"/>
      </c>
      <c r="S95" s="210">
        <f t="shared" si="7"/>
      </c>
    </row>
    <row r="96" spans="1:19" ht="13.5">
      <c r="A96" s="1"/>
      <c r="B96" s="1"/>
      <c r="C96" s="78"/>
      <c r="D96" s="93">
        <f>IF(COUNT(명렬표!F46)&gt;0,명렬표!F46,"")</f>
      </c>
      <c r="E96" s="94">
        <f>IF(COUNTA(명렬표!G46)&gt;0,명렬표!G46,"")</f>
      </c>
      <c r="F96" s="39"/>
      <c r="G96" s="110"/>
      <c r="H96" s="110"/>
      <c r="I96" s="110"/>
      <c r="J96" s="110"/>
      <c r="K96" s="110"/>
      <c r="L96" s="110"/>
      <c r="M96" s="110"/>
      <c r="N96" s="152">
        <f t="shared" si="4"/>
      </c>
      <c r="O96" s="205">
        <f t="shared" si="5"/>
      </c>
      <c r="P96" s="39"/>
      <c r="Q96" s="101"/>
      <c r="R96" s="208">
        <f t="shared" si="6"/>
      </c>
      <c r="S96" s="210">
        <f t="shared" si="7"/>
      </c>
    </row>
    <row r="97" spans="1:19" ht="13.5">
      <c r="A97" s="1"/>
      <c r="B97" s="1"/>
      <c r="C97" s="78"/>
      <c r="D97" s="93">
        <f>IF(COUNT(명렬표!F47)&gt;0,명렬표!F47,"")</f>
      </c>
      <c r="E97" s="94">
        <f>IF(COUNTA(명렬표!G47)&gt;0,명렬표!G47,"")</f>
      </c>
      <c r="F97" s="39"/>
      <c r="G97" s="110"/>
      <c r="H97" s="110"/>
      <c r="I97" s="110"/>
      <c r="J97" s="110"/>
      <c r="K97" s="110"/>
      <c r="L97" s="110"/>
      <c r="M97" s="110"/>
      <c r="N97" s="152">
        <f t="shared" si="4"/>
      </c>
      <c r="O97" s="205">
        <f t="shared" si="5"/>
      </c>
      <c r="P97" s="39"/>
      <c r="Q97" s="101"/>
      <c r="R97" s="208">
        <f t="shared" si="6"/>
      </c>
      <c r="S97" s="210">
        <f t="shared" si="7"/>
      </c>
    </row>
    <row r="98" spans="1:19" ht="13.5">
      <c r="A98" s="1"/>
      <c r="B98" s="1"/>
      <c r="C98" s="78"/>
      <c r="D98" s="93">
        <f>IF(COUNT(명렬표!F48)&gt;0,명렬표!F48,"")</f>
      </c>
      <c r="E98" s="94">
        <f>IF(COUNTA(명렬표!G48)&gt;0,명렬표!G48,"")</f>
      </c>
      <c r="F98" s="39"/>
      <c r="G98" s="110"/>
      <c r="H98" s="110"/>
      <c r="I98" s="110"/>
      <c r="J98" s="110"/>
      <c r="K98" s="110"/>
      <c r="L98" s="110"/>
      <c r="M98" s="110"/>
      <c r="N98" s="152">
        <f t="shared" si="4"/>
      </c>
      <c r="O98" s="205">
        <f t="shared" si="5"/>
      </c>
      <c r="P98" s="39"/>
      <c r="Q98" s="101"/>
      <c r="R98" s="208">
        <f t="shared" si="6"/>
      </c>
      <c r="S98" s="210">
        <f t="shared" si="7"/>
      </c>
    </row>
    <row r="99" spans="1:19" ht="13.5">
      <c r="A99" s="1"/>
      <c r="B99" s="1"/>
      <c r="C99" s="78"/>
      <c r="D99" s="93">
        <f>IF(COUNT(명렬표!F49)&gt;0,명렬표!F49,"")</f>
      </c>
      <c r="E99" s="94">
        <f>IF(COUNTA(명렬표!G49)&gt;0,명렬표!G49,"")</f>
      </c>
      <c r="F99" s="39"/>
      <c r="G99" s="110"/>
      <c r="H99" s="110"/>
      <c r="I99" s="110"/>
      <c r="J99" s="110"/>
      <c r="K99" s="110"/>
      <c r="L99" s="110"/>
      <c r="M99" s="110"/>
      <c r="N99" s="152">
        <f t="shared" si="4"/>
      </c>
      <c r="O99" s="205">
        <f t="shared" si="5"/>
      </c>
      <c r="P99" s="39"/>
      <c r="Q99" s="101"/>
      <c r="R99" s="208">
        <f t="shared" si="6"/>
      </c>
      <c r="S99" s="210">
        <f t="shared" si="7"/>
      </c>
    </row>
    <row r="100" spans="1:19" ht="13.5">
      <c r="A100" s="1"/>
      <c r="B100" s="1"/>
      <c r="C100" s="78"/>
      <c r="D100" s="93">
        <f>IF(COUNT(명렬표!F50)&gt;0,명렬표!F50,"")</f>
      </c>
      <c r="E100" s="94">
        <f>IF(COUNTA(명렬표!G50)&gt;0,명렬표!G50,"")</f>
      </c>
      <c r="F100" s="39"/>
      <c r="G100" s="110"/>
      <c r="H100" s="110"/>
      <c r="I100" s="110"/>
      <c r="J100" s="110"/>
      <c r="K100" s="110"/>
      <c r="L100" s="110"/>
      <c r="M100" s="110"/>
      <c r="N100" s="152">
        <f t="shared" si="4"/>
      </c>
      <c r="O100" s="205">
        <f t="shared" si="5"/>
      </c>
      <c r="P100" s="39"/>
      <c r="Q100" s="101"/>
      <c r="R100" s="208">
        <f t="shared" si="6"/>
      </c>
      <c r="S100" s="210">
        <f t="shared" si="7"/>
      </c>
    </row>
    <row r="101" spans="1:19" ht="13.5">
      <c r="A101" s="1"/>
      <c r="B101" s="1"/>
      <c r="C101" s="78"/>
      <c r="D101" s="93">
        <f>IF(COUNT(명렬표!F51)&gt;0,명렬표!F51,"")</f>
      </c>
      <c r="E101" s="94">
        <f>IF(COUNTA(명렬표!G51)&gt;0,명렬표!G51,"")</f>
      </c>
      <c r="F101" s="39"/>
      <c r="G101" s="110"/>
      <c r="H101" s="110"/>
      <c r="I101" s="110"/>
      <c r="J101" s="110"/>
      <c r="K101" s="110"/>
      <c r="L101" s="110"/>
      <c r="M101" s="110"/>
      <c r="N101" s="152">
        <f t="shared" si="4"/>
      </c>
      <c r="O101" s="205">
        <f t="shared" si="5"/>
      </c>
      <c r="P101" s="39"/>
      <c r="Q101" s="101"/>
      <c r="R101" s="208">
        <f t="shared" si="6"/>
      </c>
      <c r="S101" s="210">
        <f t="shared" si="7"/>
      </c>
    </row>
    <row r="102" spans="1:19" ht="13.5">
      <c r="A102" s="1"/>
      <c r="B102" s="1"/>
      <c r="C102" s="78"/>
      <c r="D102" s="93">
        <f>IF(COUNT(명렬표!F52)&gt;0,명렬표!F52,"")</f>
      </c>
      <c r="E102" s="94">
        <f>IF(COUNTA(명렬표!G52)&gt;0,명렬표!G52,"")</f>
      </c>
      <c r="F102" s="39"/>
      <c r="G102" s="110"/>
      <c r="H102" s="110"/>
      <c r="I102" s="110"/>
      <c r="J102" s="110"/>
      <c r="K102" s="110"/>
      <c r="L102" s="110"/>
      <c r="M102" s="110"/>
      <c r="N102" s="152">
        <f t="shared" si="4"/>
      </c>
      <c r="O102" s="205">
        <f t="shared" si="5"/>
      </c>
      <c r="P102" s="39"/>
      <c r="Q102" s="101"/>
      <c r="R102" s="208">
        <f t="shared" si="6"/>
      </c>
      <c r="S102" s="210">
        <f t="shared" si="7"/>
      </c>
    </row>
    <row r="103" spans="1:19" ht="13.5">
      <c r="A103" s="1"/>
      <c r="B103" s="1"/>
      <c r="C103" s="78"/>
      <c r="D103" s="93">
        <f>IF(COUNT(명렬표!F53)&gt;0,명렬표!F53,"")</f>
      </c>
      <c r="E103" s="94">
        <f>IF(COUNTA(명렬표!G53)&gt;0,명렬표!G53,"")</f>
      </c>
      <c r="F103" s="39"/>
      <c r="G103" s="110"/>
      <c r="H103" s="110"/>
      <c r="I103" s="110"/>
      <c r="J103" s="110"/>
      <c r="K103" s="110"/>
      <c r="L103" s="110"/>
      <c r="M103" s="110"/>
      <c r="N103" s="152">
        <f t="shared" si="4"/>
      </c>
      <c r="O103" s="205">
        <f t="shared" si="5"/>
      </c>
      <c r="P103" s="39"/>
      <c r="Q103" s="101"/>
      <c r="R103" s="208">
        <f t="shared" si="6"/>
      </c>
      <c r="S103" s="210">
        <f t="shared" si="7"/>
      </c>
    </row>
    <row r="104" spans="1:19" ht="13.5">
      <c r="A104" s="1"/>
      <c r="B104" s="1"/>
      <c r="C104" s="78"/>
      <c r="D104" s="93">
        <f>IF(COUNT(명렬표!F54)&gt;0,명렬표!F54,"")</f>
      </c>
      <c r="E104" s="94">
        <f>IF(COUNTA(명렬표!G54)&gt;0,명렬표!G54,"")</f>
      </c>
      <c r="F104" s="39"/>
      <c r="G104" s="110"/>
      <c r="H104" s="110"/>
      <c r="I104" s="110"/>
      <c r="J104" s="110"/>
      <c r="K104" s="110"/>
      <c r="L104" s="110"/>
      <c r="M104" s="110"/>
      <c r="N104" s="152">
        <f t="shared" si="4"/>
      </c>
      <c r="O104" s="205">
        <f t="shared" si="5"/>
      </c>
      <c r="P104" s="39"/>
      <c r="Q104" s="101"/>
      <c r="R104" s="208">
        <f t="shared" si="6"/>
      </c>
      <c r="S104" s="210">
        <f t="shared" si="7"/>
      </c>
    </row>
    <row r="105" spans="1:19" ht="13.5">
      <c r="A105" s="1"/>
      <c r="B105" s="1"/>
      <c r="C105" s="78"/>
      <c r="D105" s="93">
        <f>IF(COUNT(명렬표!F55)&gt;0,명렬표!F55,"")</f>
      </c>
      <c r="E105" s="94">
        <f>IF(COUNTA(명렬표!G55)&gt;0,명렬표!G55,"")</f>
      </c>
      <c r="F105" s="39"/>
      <c r="G105" s="110"/>
      <c r="H105" s="110"/>
      <c r="I105" s="110"/>
      <c r="J105" s="110"/>
      <c r="K105" s="110"/>
      <c r="L105" s="110"/>
      <c r="M105" s="110"/>
      <c r="N105" s="152">
        <f t="shared" si="4"/>
      </c>
      <c r="O105" s="205">
        <f t="shared" si="5"/>
      </c>
      <c r="P105" s="39"/>
      <c r="Q105" s="101"/>
      <c r="R105" s="208">
        <f t="shared" si="6"/>
      </c>
      <c r="S105" s="210">
        <f t="shared" si="7"/>
      </c>
    </row>
    <row r="106" spans="1:19" ht="13.5">
      <c r="A106" s="1"/>
      <c r="B106" s="1"/>
      <c r="C106" s="78"/>
      <c r="D106" s="93">
        <f>IF(COUNT(명렬표!F56)&gt;0,명렬표!F56,"")</f>
      </c>
      <c r="E106" s="94">
        <f>IF(COUNTA(명렬표!G56)&gt;0,명렬표!G56,"")</f>
      </c>
      <c r="F106" s="39"/>
      <c r="G106" s="110"/>
      <c r="H106" s="110"/>
      <c r="I106" s="110"/>
      <c r="J106" s="110"/>
      <c r="K106" s="110"/>
      <c r="L106" s="110"/>
      <c r="M106" s="110"/>
      <c r="N106" s="152">
        <f t="shared" si="4"/>
      </c>
      <c r="O106" s="205">
        <f t="shared" si="5"/>
      </c>
      <c r="P106" s="39"/>
      <c r="Q106" s="101"/>
      <c r="R106" s="208">
        <f t="shared" si="6"/>
      </c>
      <c r="S106" s="210">
        <f t="shared" si="7"/>
      </c>
    </row>
    <row r="107" spans="1:19" ht="13.5">
      <c r="A107" s="1"/>
      <c r="B107" s="1"/>
      <c r="C107" s="78"/>
      <c r="D107" s="93">
        <f>IF(COUNT(명렬표!F57)&gt;0,명렬표!F57,"")</f>
      </c>
      <c r="E107" s="94">
        <f>IF(COUNTA(명렬표!G57)&gt;0,명렬표!G57,"")</f>
      </c>
      <c r="F107" s="39"/>
      <c r="G107" s="110"/>
      <c r="H107" s="110"/>
      <c r="I107" s="110"/>
      <c r="J107" s="110"/>
      <c r="K107" s="110"/>
      <c r="L107" s="110"/>
      <c r="M107" s="110"/>
      <c r="N107" s="152">
        <f t="shared" si="4"/>
      </c>
      <c r="O107" s="205">
        <f t="shared" si="5"/>
      </c>
      <c r="P107" s="39"/>
      <c r="Q107" s="101"/>
      <c r="R107" s="208">
        <f t="shared" si="6"/>
      </c>
      <c r="S107" s="210">
        <f t="shared" si="7"/>
      </c>
    </row>
    <row r="108" spans="1:19" ht="14.25" thickBot="1">
      <c r="A108" s="114"/>
      <c r="B108" s="114"/>
      <c r="C108" s="115"/>
      <c r="D108" s="95">
        <f>IF(COUNT(명렬표!F58)&gt;0,명렬표!F58,"")</f>
      </c>
      <c r="E108" s="90">
        <f>IF(COUNTA(명렬표!G58)&gt;0,명렬표!G58,"")</f>
      </c>
      <c r="F108" s="39"/>
      <c r="G108" s="110"/>
      <c r="H108" s="110"/>
      <c r="I108" s="110"/>
      <c r="J108" s="110"/>
      <c r="K108" s="110"/>
      <c r="L108" s="110"/>
      <c r="M108" s="110"/>
      <c r="N108" s="152">
        <f t="shared" si="4"/>
      </c>
      <c r="O108" s="205">
        <f t="shared" si="5"/>
      </c>
      <c r="P108" s="43"/>
      <c r="Q108" s="102"/>
      <c r="R108" s="208">
        <f t="shared" si="6"/>
      </c>
      <c r="S108" s="210">
        <f t="shared" si="7"/>
      </c>
    </row>
    <row r="109" spans="1:19" ht="13.5">
      <c r="A109" s="1"/>
      <c r="B109" s="1"/>
      <c r="C109" s="78"/>
      <c r="D109" s="91">
        <f>IF(COUNT(명렬표!I9)&gt;0,명렬표!I9,"")</f>
      </c>
      <c r="E109" s="92">
        <f>IF(COUNTA(명렬표!J9)&gt;0,명렬표!J9,"")</f>
      </c>
      <c r="F109" s="39"/>
      <c r="G109" s="110"/>
      <c r="H109" s="110"/>
      <c r="I109" s="110"/>
      <c r="J109" s="110"/>
      <c r="K109" s="110"/>
      <c r="L109" s="110"/>
      <c r="M109" s="110"/>
      <c r="N109" s="152">
        <f t="shared" si="4"/>
      </c>
      <c r="O109" s="205">
        <f t="shared" si="5"/>
      </c>
      <c r="P109" s="70"/>
      <c r="Q109" s="100"/>
      <c r="R109" s="208">
        <f t="shared" si="6"/>
      </c>
      <c r="S109" s="210">
        <f t="shared" si="7"/>
      </c>
    </row>
    <row r="110" spans="1:19" ht="13.5">
      <c r="A110" s="1"/>
      <c r="B110" s="1"/>
      <c r="C110" s="78"/>
      <c r="D110" s="93">
        <f>IF(COUNT(명렬표!I10)&gt;0,명렬표!I10,"")</f>
      </c>
      <c r="E110" s="94">
        <f>IF(COUNTA(명렬표!J10)&gt;0,명렬표!J10,"")</f>
      </c>
      <c r="F110" s="39"/>
      <c r="G110" s="110"/>
      <c r="H110" s="110"/>
      <c r="I110" s="110"/>
      <c r="J110" s="110"/>
      <c r="K110" s="110"/>
      <c r="L110" s="110"/>
      <c r="M110" s="110"/>
      <c r="N110" s="152">
        <f t="shared" si="4"/>
      </c>
      <c r="O110" s="205">
        <f t="shared" si="5"/>
      </c>
      <c r="P110" s="39"/>
      <c r="Q110" s="101"/>
      <c r="R110" s="208">
        <f t="shared" si="6"/>
      </c>
      <c r="S110" s="210">
        <f t="shared" si="7"/>
      </c>
    </row>
    <row r="111" spans="1:19" ht="13.5">
      <c r="A111" s="1"/>
      <c r="B111" s="268" t="s">
        <v>53</v>
      </c>
      <c r="C111" s="78"/>
      <c r="D111" s="93">
        <f>IF(COUNT(명렬표!I11)&gt;0,명렬표!I11,"")</f>
      </c>
      <c r="E111" s="94">
        <f>IF(COUNTA(명렬표!J11)&gt;0,명렬표!J11,"")</f>
      </c>
      <c r="F111" s="39"/>
      <c r="G111" s="110"/>
      <c r="H111" s="110"/>
      <c r="I111" s="110"/>
      <c r="J111" s="110"/>
      <c r="K111" s="110"/>
      <c r="L111" s="110"/>
      <c r="M111" s="110"/>
      <c r="N111" s="152">
        <f t="shared" si="4"/>
      </c>
      <c r="O111" s="205">
        <f t="shared" si="5"/>
      </c>
      <c r="P111" s="39"/>
      <c r="Q111" s="101"/>
      <c r="R111" s="208">
        <f t="shared" si="6"/>
      </c>
      <c r="S111" s="210">
        <f t="shared" si="7"/>
      </c>
    </row>
    <row r="112" spans="1:19" ht="13.5">
      <c r="A112" s="1"/>
      <c r="B112" s="269"/>
      <c r="C112" s="78"/>
      <c r="D112" s="93">
        <f>IF(COUNT(명렬표!I12)&gt;0,명렬표!I12,"")</f>
      </c>
      <c r="E112" s="94">
        <f>IF(COUNTA(명렬표!J12)&gt;0,명렬표!J12,"")</f>
      </c>
      <c r="F112" s="39"/>
      <c r="G112" s="110"/>
      <c r="H112" s="110"/>
      <c r="I112" s="110"/>
      <c r="J112" s="110"/>
      <c r="K112" s="110"/>
      <c r="L112" s="110"/>
      <c r="M112" s="110"/>
      <c r="N112" s="152">
        <f t="shared" si="4"/>
      </c>
      <c r="O112" s="205">
        <f t="shared" si="5"/>
      </c>
      <c r="P112" s="39"/>
      <c r="Q112" s="101"/>
      <c r="R112" s="208">
        <f t="shared" si="6"/>
      </c>
      <c r="S112" s="210">
        <f t="shared" si="7"/>
      </c>
    </row>
    <row r="113" spans="1:19" ht="13.5">
      <c r="A113" s="1"/>
      <c r="B113" s="269"/>
      <c r="C113" s="78"/>
      <c r="D113" s="93">
        <f>IF(COUNT(명렬표!I13)&gt;0,명렬표!I13,"")</f>
      </c>
      <c r="E113" s="94">
        <f>IF(COUNTA(명렬표!J13)&gt;0,명렬표!J13,"")</f>
      </c>
      <c r="F113" s="39"/>
      <c r="G113" s="110"/>
      <c r="H113" s="110"/>
      <c r="I113" s="110"/>
      <c r="J113" s="110"/>
      <c r="K113" s="110"/>
      <c r="L113" s="110"/>
      <c r="M113" s="110"/>
      <c r="N113" s="152">
        <f t="shared" si="4"/>
      </c>
      <c r="O113" s="205">
        <f t="shared" si="5"/>
      </c>
      <c r="P113" s="39"/>
      <c r="Q113" s="101"/>
      <c r="R113" s="208">
        <f t="shared" si="6"/>
      </c>
      <c r="S113" s="210">
        <f t="shared" si="7"/>
      </c>
    </row>
    <row r="114" spans="1:19" ht="13.5">
      <c r="A114" s="1"/>
      <c r="B114" s="269"/>
      <c r="C114" s="78"/>
      <c r="D114" s="93">
        <f>IF(COUNT(명렬표!I14)&gt;0,명렬표!I14,"")</f>
      </c>
      <c r="E114" s="94">
        <f>IF(COUNTA(명렬표!J14)&gt;0,명렬표!J14,"")</f>
      </c>
      <c r="F114" s="39"/>
      <c r="G114" s="110"/>
      <c r="H114" s="110"/>
      <c r="I114" s="110"/>
      <c r="J114" s="110"/>
      <c r="K114" s="110"/>
      <c r="L114" s="110"/>
      <c r="M114" s="110"/>
      <c r="N114" s="152">
        <f t="shared" si="4"/>
      </c>
      <c r="O114" s="205">
        <f t="shared" si="5"/>
      </c>
      <c r="P114" s="39"/>
      <c r="Q114" s="101"/>
      <c r="R114" s="208">
        <f t="shared" si="6"/>
      </c>
      <c r="S114" s="210">
        <f t="shared" si="7"/>
      </c>
    </row>
    <row r="115" spans="1:19" ht="13.5">
      <c r="A115" s="1"/>
      <c r="B115" s="269"/>
      <c r="C115" s="78"/>
      <c r="D115" s="93">
        <f>IF(COUNT(명렬표!I15)&gt;0,명렬표!I15,"")</f>
      </c>
      <c r="E115" s="94">
        <f>IF(COUNTA(명렬표!J15)&gt;0,명렬표!J15,"")</f>
      </c>
      <c r="F115" s="39"/>
      <c r="G115" s="110"/>
      <c r="H115" s="110"/>
      <c r="I115" s="110"/>
      <c r="J115" s="110"/>
      <c r="K115" s="110"/>
      <c r="L115" s="110"/>
      <c r="M115" s="110"/>
      <c r="N115" s="152">
        <f t="shared" si="4"/>
      </c>
      <c r="O115" s="205">
        <f t="shared" si="5"/>
      </c>
      <c r="P115" s="39"/>
      <c r="Q115" s="101"/>
      <c r="R115" s="208">
        <f t="shared" si="6"/>
      </c>
      <c r="S115" s="210">
        <f t="shared" si="7"/>
      </c>
    </row>
    <row r="116" spans="1:19" ht="13.5">
      <c r="A116" s="1"/>
      <c r="B116" s="269"/>
      <c r="C116" s="78"/>
      <c r="D116" s="93">
        <f>IF(COUNT(명렬표!I16)&gt;0,명렬표!I16,"")</f>
      </c>
      <c r="E116" s="94">
        <f>IF(COUNTA(명렬표!J16)&gt;0,명렬표!J16,"")</f>
      </c>
      <c r="F116" s="39"/>
      <c r="G116" s="110"/>
      <c r="H116" s="110"/>
      <c r="I116" s="110"/>
      <c r="J116" s="110"/>
      <c r="K116" s="110"/>
      <c r="L116" s="110"/>
      <c r="M116" s="110"/>
      <c r="N116" s="152">
        <f t="shared" si="4"/>
      </c>
      <c r="O116" s="205">
        <f t="shared" si="5"/>
      </c>
      <c r="P116" s="39"/>
      <c r="Q116" s="101"/>
      <c r="R116" s="208">
        <f t="shared" si="6"/>
      </c>
      <c r="S116" s="210">
        <f t="shared" si="7"/>
      </c>
    </row>
    <row r="117" spans="1:19" ht="13.5">
      <c r="A117" s="1"/>
      <c r="B117" s="270"/>
      <c r="C117" s="78"/>
      <c r="D117" s="93">
        <f>IF(COUNT(명렬표!I17)&gt;0,명렬표!I17,"")</f>
      </c>
      <c r="E117" s="94">
        <f>IF(COUNTA(명렬표!J17)&gt;0,명렬표!J17,"")</f>
      </c>
      <c r="F117" s="39"/>
      <c r="G117" s="110"/>
      <c r="H117" s="110"/>
      <c r="I117" s="110"/>
      <c r="J117" s="110"/>
      <c r="K117" s="110"/>
      <c r="L117" s="110"/>
      <c r="M117" s="110"/>
      <c r="N117" s="152">
        <f t="shared" si="4"/>
      </c>
      <c r="O117" s="205">
        <f t="shared" si="5"/>
      </c>
      <c r="P117" s="39"/>
      <c r="Q117" s="101"/>
      <c r="R117" s="208">
        <f t="shared" si="6"/>
      </c>
      <c r="S117" s="210">
        <f t="shared" si="7"/>
      </c>
    </row>
    <row r="118" spans="1:19" ht="13.5">
      <c r="A118" s="1"/>
      <c r="B118" s="1"/>
      <c r="C118" s="78"/>
      <c r="D118" s="93">
        <f>IF(COUNT(명렬표!I18)&gt;0,명렬표!I18,"")</f>
      </c>
      <c r="E118" s="94">
        <f>IF(COUNTA(명렬표!J18)&gt;0,명렬표!J18,"")</f>
      </c>
      <c r="F118" s="39"/>
      <c r="G118" s="110"/>
      <c r="H118" s="110"/>
      <c r="I118" s="110"/>
      <c r="J118" s="110"/>
      <c r="K118" s="110"/>
      <c r="L118" s="110"/>
      <c r="M118" s="110"/>
      <c r="N118" s="152">
        <f t="shared" si="4"/>
      </c>
      <c r="O118" s="205">
        <f t="shared" si="5"/>
      </c>
      <c r="P118" s="39"/>
      <c r="Q118" s="101"/>
      <c r="R118" s="208">
        <f t="shared" si="6"/>
      </c>
      <c r="S118" s="210">
        <f t="shared" si="7"/>
      </c>
    </row>
    <row r="119" spans="1:19" ht="13.5">
      <c r="A119" s="1"/>
      <c r="B119" s="1"/>
      <c r="C119" s="78"/>
      <c r="D119" s="93">
        <f>IF(COUNT(명렬표!I19)&gt;0,명렬표!I19,"")</f>
      </c>
      <c r="E119" s="94">
        <f>IF(COUNTA(명렬표!J19)&gt;0,명렬표!J19,"")</f>
      </c>
      <c r="F119" s="39"/>
      <c r="G119" s="110"/>
      <c r="H119" s="110"/>
      <c r="I119" s="110"/>
      <c r="J119" s="110"/>
      <c r="K119" s="110"/>
      <c r="L119" s="110"/>
      <c r="M119" s="110"/>
      <c r="N119" s="152">
        <f t="shared" si="4"/>
      </c>
      <c r="O119" s="205">
        <f t="shared" si="5"/>
      </c>
      <c r="P119" s="39"/>
      <c r="Q119" s="101"/>
      <c r="R119" s="208">
        <f t="shared" si="6"/>
      </c>
      <c r="S119" s="210">
        <f t="shared" si="7"/>
      </c>
    </row>
    <row r="120" spans="1:19" ht="13.5">
      <c r="A120" s="1"/>
      <c r="B120" s="1"/>
      <c r="C120" s="78"/>
      <c r="D120" s="93">
        <f>IF(COUNT(명렬표!I20)&gt;0,명렬표!I20,"")</f>
      </c>
      <c r="E120" s="94">
        <f>IF(COUNTA(명렬표!J20)&gt;0,명렬표!J20,"")</f>
      </c>
      <c r="F120" s="39"/>
      <c r="G120" s="110"/>
      <c r="H120" s="110"/>
      <c r="I120" s="110"/>
      <c r="J120" s="110"/>
      <c r="K120" s="110"/>
      <c r="L120" s="110"/>
      <c r="M120" s="110"/>
      <c r="N120" s="152">
        <f t="shared" si="4"/>
      </c>
      <c r="O120" s="205">
        <f t="shared" si="5"/>
      </c>
      <c r="P120" s="39"/>
      <c r="Q120" s="101"/>
      <c r="R120" s="208">
        <f t="shared" si="6"/>
      </c>
      <c r="S120" s="210">
        <f t="shared" si="7"/>
      </c>
    </row>
    <row r="121" spans="1:19" ht="13.5">
      <c r="A121" s="1"/>
      <c r="B121" s="1"/>
      <c r="C121" s="78"/>
      <c r="D121" s="93">
        <f>IF(COUNT(명렬표!I21)&gt;0,명렬표!I21,"")</f>
      </c>
      <c r="E121" s="94">
        <f>IF(COUNTA(명렬표!J21)&gt;0,명렬표!J21,"")</f>
      </c>
      <c r="F121" s="39"/>
      <c r="G121" s="110"/>
      <c r="H121" s="110"/>
      <c r="I121" s="110"/>
      <c r="J121" s="110"/>
      <c r="K121" s="110"/>
      <c r="L121" s="110"/>
      <c r="M121" s="110"/>
      <c r="N121" s="152">
        <f t="shared" si="4"/>
      </c>
      <c r="O121" s="205">
        <f t="shared" si="5"/>
      </c>
      <c r="P121" s="39"/>
      <c r="Q121" s="101"/>
      <c r="R121" s="208">
        <f t="shared" si="6"/>
      </c>
      <c r="S121" s="210">
        <f t="shared" si="7"/>
      </c>
    </row>
    <row r="122" spans="1:19" ht="13.5">
      <c r="A122" s="1"/>
      <c r="B122" s="1"/>
      <c r="C122" s="78"/>
      <c r="D122" s="93">
        <f>IF(COUNT(명렬표!I22)&gt;0,명렬표!I22,"")</f>
      </c>
      <c r="E122" s="94">
        <f>IF(COUNTA(명렬표!J22)&gt;0,명렬표!J22,"")</f>
      </c>
      <c r="F122" s="39"/>
      <c r="G122" s="110"/>
      <c r="H122" s="110"/>
      <c r="I122" s="110"/>
      <c r="J122" s="110"/>
      <c r="K122" s="110"/>
      <c r="L122" s="110"/>
      <c r="M122" s="110"/>
      <c r="N122" s="152">
        <f t="shared" si="4"/>
      </c>
      <c r="O122" s="205">
        <f t="shared" si="5"/>
      </c>
      <c r="P122" s="39"/>
      <c r="Q122" s="101"/>
      <c r="R122" s="208">
        <f t="shared" si="6"/>
      </c>
      <c r="S122" s="210">
        <f t="shared" si="7"/>
      </c>
    </row>
    <row r="123" spans="1:19" ht="13.5">
      <c r="A123" s="1"/>
      <c r="B123" s="1"/>
      <c r="C123" s="78"/>
      <c r="D123" s="93">
        <f>IF(COUNT(명렬표!I23)&gt;0,명렬표!I23,"")</f>
      </c>
      <c r="E123" s="94">
        <f>IF(COUNTA(명렬표!J23)&gt;0,명렬표!J23,"")</f>
      </c>
      <c r="F123" s="39"/>
      <c r="G123" s="110"/>
      <c r="H123" s="110"/>
      <c r="I123" s="110"/>
      <c r="J123" s="110"/>
      <c r="K123" s="110"/>
      <c r="L123" s="110"/>
      <c r="M123" s="110"/>
      <c r="N123" s="152">
        <f t="shared" si="4"/>
      </c>
      <c r="O123" s="205">
        <f t="shared" si="5"/>
      </c>
      <c r="P123" s="39"/>
      <c r="Q123" s="101"/>
      <c r="R123" s="208">
        <f t="shared" si="6"/>
      </c>
      <c r="S123" s="210">
        <f t="shared" si="7"/>
      </c>
    </row>
    <row r="124" spans="1:19" ht="13.5">
      <c r="A124" s="1"/>
      <c r="B124" s="1"/>
      <c r="C124" s="78"/>
      <c r="D124" s="93">
        <f>IF(COUNT(명렬표!I24)&gt;0,명렬표!I24,"")</f>
      </c>
      <c r="E124" s="94">
        <f>IF(COUNTA(명렬표!J24)&gt;0,명렬표!J24,"")</f>
      </c>
      <c r="F124" s="39"/>
      <c r="G124" s="110"/>
      <c r="H124" s="110"/>
      <c r="I124" s="110"/>
      <c r="J124" s="110"/>
      <c r="K124" s="110"/>
      <c r="L124" s="110"/>
      <c r="M124" s="110"/>
      <c r="N124" s="152">
        <f t="shared" si="4"/>
      </c>
      <c r="O124" s="205">
        <f t="shared" si="5"/>
      </c>
      <c r="P124" s="39"/>
      <c r="Q124" s="101"/>
      <c r="R124" s="208">
        <f t="shared" si="6"/>
      </c>
      <c r="S124" s="210">
        <f t="shared" si="7"/>
      </c>
    </row>
    <row r="125" spans="1:19" ht="13.5">
      <c r="A125" s="1"/>
      <c r="B125" s="1"/>
      <c r="C125" s="78"/>
      <c r="D125" s="93">
        <f>IF(COUNT(명렬표!I25)&gt;0,명렬표!I25,"")</f>
      </c>
      <c r="E125" s="94">
        <f>IF(COUNTA(명렬표!J25)&gt;0,명렬표!J25,"")</f>
      </c>
      <c r="F125" s="39"/>
      <c r="G125" s="110"/>
      <c r="H125" s="110"/>
      <c r="I125" s="110"/>
      <c r="J125" s="110"/>
      <c r="K125" s="110"/>
      <c r="L125" s="110"/>
      <c r="M125" s="110"/>
      <c r="N125" s="152">
        <f t="shared" si="4"/>
      </c>
      <c r="O125" s="205">
        <f t="shared" si="5"/>
      </c>
      <c r="P125" s="39"/>
      <c r="Q125" s="101"/>
      <c r="R125" s="208">
        <f t="shared" si="6"/>
      </c>
      <c r="S125" s="210">
        <f t="shared" si="7"/>
      </c>
    </row>
    <row r="126" spans="1:19" ht="13.5">
      <c r="A126" s="1"/>
      <c r="B126" s="1"/>
      <c r="C126" s="78"/>
      <c r="D126" s="93">
        <f>IF(COUNT(명렬표!I26)&gt;0,명렬표!I26,"")</f>
      </c>
      <c r="E126" s="94">
        <f>IF(COUNTA(명렬표!J26)&gt;0,명렬표!J26,"")</f>
      </c>
      <c r="F126" s="39"/>
      <c r="G126" s="110"/>
      <c r="H126" s="110"/>
      <c r="I126" s="110"/>
      <c r="J126" s="110"/>
      <c r="K126" s="110"/>
      <c r="L126" s="110"/>
      <c r="M126" s="110"/>
      <c r="N126" s="152">
        <f t="shared" si="4"/>
      </c>
      <c r="O126" s="205">
        <f t="shared" si="5"/>
      </c>
      <c r="P126" s="39"/>
      <c r="Q126" s="101"/>
      <c r="R126" s="208">
        <f t="shared" si="6"/>
      </c>
      <c r="S126" s="210">
        <f t="shared" si="7"/>
      </c>
    </row>
    <row r="127" spans="1:19" ht="13.5">
      <c r="A127" s="1"/>
      <c r="B127" s="1"/>
      <c r="C127" s="78"/>
      <c r="D127" s="93">
        <f>IF(COUNT(명렬표!I27)&gt;0,명렬표!I27,"")</f>
      </c>
      <c r="E127" s="94">
        <f>IF(COUNTA(명렬표!J27)&gt;0,명렬표!J27,"")</f>
      </c>
      <c r="F127" s="39"/>
      <c r="G127" s="110"/>
      <c r="H127" s="110"/>
      <c r="I127" s="110"/>
      <c r="J127" s="110"/>
      <c r="K127" s="110"/>
      <c r="L127" s="110"/>
      <c r="M127" s="110"/>
      <c r="N127" s="152">
        <f t="shared" si="4"/>
      </c>
      <c r="O127" s="205">
        <f t="shared" si="5"/>
      </c>
      <c r="P127" s="39"/>
      <c r="Q127" s="101"/>
      <c r="R127" s="208">
        <f t="shared" si="6"/>
      </c>
      <c r="S127" s="210">
        <f t="shared" si="7"/>
      </c>
    </row>
    <row r="128" spans="1:19" ht="13.5">
      <c r="A128" s="1"/>
      <c r="B128" s="1"/>
      <c r="C128" s="78"/>
      <c r="D128" s="93">
        <f>IF(COUNT(명렬표!I28)&gt;0,명렬표!I28,"")</f>
      </c>
      <c r="E128" s="94">
        <f>IF(COUNTA(명렬표!J28)&gt;0,명렬표!J28,"")</f>
      </c>
      <c r="F128" s="39"/>
      <c r="G128" s="110"/>
      <c r="H128" s="110"/>
      <c r="I128" s="110"/>
      <c r="J128" s="110"/>
      <c r="K128" s="110"/>
      <c r="L128" s="110"/>
      <c r="M128" s="110"/>
      <c r="N128" s="152">
        <f t="shared" si="4"/>
      </c>
      <c r="O128" s="205">
        <f t="shared" si="5"/>
      </c>
      <c r="P128" s="39"/>
      <c r="Q128" s="101"/>
      <c r="R128" s="208">
        <f t="shared" si="6"/>
      </c>
      <c r="S128" s="210">
        <f t="shared" si="7"/>
      </c>
    </row>
    <row r="129" spans="1:19" ht="13.5">
      <c r="A129" s="1"/>
      <c r="B129" s="1"/>
      <c r="C129" s="78"/>
      <c r="D129" s="93">
        <f>IF(COUNT(명렬표!I29)&gt;0,명렬표!I29,"")</f>
      </c>
      <c r="E129" s="94">
        <f>IF(COUNTA(명렬표!J29)&gt;0,명렬표!J29,"")</f>
      </c>
      <c r="F129" s="39"/>
      <c r="G129" s="110"/>
      <c r="H129" s="110"/>
      <c r="I129" s="110"/>
      <c r="J129" s="110"/>
      <c r="K129" s="110"/>
      <c r="L129" s="110"/>
      <c r="M129" s="110"/>
      <c r="N129" s="152">
        <f t="shared" si="4"/>
      </c>
      <c r="O129" s="205">
        <f t="shared" si="5"/>
      </c>
      <c r="P129" s="39"/>
      <c r="Q129" s="101"/>
      <c r="R129" s="208">
        <f t="shared" si="6"/>
      </c>
      <c r="S129" s="210">
        <f t="shared" si="7"/>
      </c>
    </row>
    <row r="130" spans="1:19" ht="13.5">
      <c r="A130" s="1"/>
      <c r="B130" s="1"/>
      <c r="C130" s="78"/>
      <c r="D130" s="93">
        <f>IF(COUNT(명렬표!I30)&gt;0,명렬표!I30,"")</f>
      </c>
      <c r="E130" s="94">
        <f>IF(COUNTA(명렬표!J30)&gt;0,명렬표!J30,"")</f>
      </c>
      <c r="F130" s="39"/>
      <c r="G130" s="110"/>
      <c r="H130" s="110"/>
      <c r="I130" s="110"/>
      <c r="J130" s="110"/>
      <c r="K130" s="110"/>
      <c r="L130" s="110"/>
      <c r="M130" s="110"/>
      <c r="N130" s="152">
        <f t="shared" si="4"/>
      </c>
      <c r="O130" s="205">
        <f t="shared" si="5"/>
      </c>
      <c r="P130" s="39"/>
      <c r="Q130" s="101"/>
      <c r="R130" s="208">
        <f t="shared" si="6"/>
      </c>
      <c r="S130" s="210">
        <f t="shared" si="7"/>
      </c>
    </row>
    <row r="131" spans="1:19" ht="13.5">
      <c r="A131" s="1"/>
      <c r="B131" s="1"/>
      <c r="C131" s="78"/>
      <c r="D131" s="93">
        <f>IF(COUNT(명렬표!I31)&gt;0,명렬표!I31,"")</f>
      </c>
      <c r="E131" s="94">
        <f>IF(COUNTA(명렬표!J31)&gt;0,명렬표!J31,"")</f>
      </c>
      <c r="F131" s="39"/>
      <c r="G131" s="110"/>
      <c r="H131" s="110"/>
      <c r="I131" s="110"/>
      <c r="J131" s="110"/>
      <c r="K131" s="110"/>
      <c r="L131" s="110"/>
      <c r="M131" s="110"/>
      <c r="N131" s="152">
        <f t="shared" si="4"/>
      </c>
      <c r="O131" s="205">
        <f t="shared" si="5"/>
      </c>
      <c r="P131" s="39"/>
      <c r="Q131" s="101"/>
      <c r="R131" s="208">
        <f t="shared" si="6"/>
      </c>
      <c r="S131" s="210">
        <f t="shared" si="7"/>
      </c>
    </row>
    <row r="132" spans="1:19" ht="13.5">
      <c r="A132" s="1"/>
      <c r="B132" s="1"/>
      <c r="C132" s="78"/>
      <c r="D132" s="93">
        <f>IF(COUNT(명렬표!I32)&gt;0,명렬표!I32,"")</f>
      </c>
      <c r="E132" s="94">
        <f>IF(COUNTA(명렬표!J32)&gt;0,명렬표!J32,"")</f>
      </c>
      <c r="F132" s="39"/>
      <c r="G132" s="110"/>
      <c r="H132" s="110"/>
      <c r="I132" s="110"/>
      <c r="J132" s="110"/>
      <c r="K132" s="110"/>
      <c r="L132" s="110"/>
      <c r="M132" s="110"/>
      <c r="N132" s="152">
        <f t="shared" si="4"/>
      </c>
      <c r="O132" s="205">
        <f t="shared" si="5"/>
      </c>
      <c r="P132" s="39"/>
      <c r="Q132" s="101"/>
      <c r="R132" s="208">
        <f t="shared" si="6"/>
      </c>
      <c r="S132" s="210">
        <f t="shared" si="7"/>
      </c>
    </row>
    <row r="133" spans="1:19" ht="13.5">
      <c r="A133" s="1"/>
      <c r="B133" s="1"/>
      <c r="C133" s="78"/>
      <c r="D133" s="93">
        <f>IF(COUNT(명렬표!I33)&gt;0,명렬표!I33,"")</f>
      </c>
      <c r="E133" s="94">
        <f>IF(COUNTA(명렬표!J33)&gt;0,명렬표!J33,"")</f>
      </c>
      <c r="F133" s="39"/>
      <c r="G133" s="110"/>
      <c r="H133" s="110"/>
      <c r="I133" s="110"/>
      <c r="J133" s="110"/>
      <c r="K133" s="110"/>
      <c r="L133" s="110"/>
      <c r="M133" s="110"/>
      <c r="N133" s="152">
        <f t="shared" si="4"/>
      </c>
      <c r="O133" s="205">
        <f t="shared" si="5"/>
      </c>
      <c r="P133" s="39"/>
      <c r="Q133" s="101"/>
      <c r="R133" s="208">
        <f t="shared" si="6"/>
      </c>
      <c r="S133" s="210">
        <f t="shared" si="7"/>
      </c>
    </row>
    <row r="134" spans="1:19" ht="13.5">
      <c r="A134" s="1"/>
      <c r="B134" s="1"/>
      <c r="C134" s="78"/>
      <c r="D134" s="93">
        <f>IF(COUNT(명렬표!I34)&gt;0,명렬표!I34,"")</f>
      </c>
      <c r="E134" s="94">
        <f>IF(COUNTA(명렬표!J34)&gt;0,명렬표!J34,"")</f>
      </c>
      <c r="F134" s="39"/>
      <c r="G134" s="110"/>
      <c r="H134" s="110"/>
      <c r="I134" s="110"/>
      <c r="J134" s="110"/>
      <c r="K134" s="110"/>
      <c r="L134" s="110"/>
      <c r="M134" s="110"/>
      <c r="N134" s="152">
        <f t="shared" si="4"/>
      </c>
      <c r="O134" s="205">
        <f t="shared" si="5"/>
      </c>
      <c r="P134" s="39"/>
      <c r="Q134" s="101"/>
      <c r="R134" s="208">
        <f t="shared" si="6"/>
      </c>
      <c r="S134" s="210">
        <f t="shared" si="7"/>
      </c>
    </row>
    <row r="135" spans="1:19" ht="13.5">
      <c r="A135" s="1"/>
      <c r="B135" s="1"/>
      <c r="C135" s="78"/>
      <c r="D135" s="93">
        <f>IF(COUNT(명렬표!I35)&gt;0,명렬표!I35,"")</f>
      </c>
      <c r="E135" s="94">
        <f>IF(COUNTA(명렬표!J35)&gt;0,명렬표!J35,"")</f>
      </c>
      <c r="F135" s="39"/>
      <c r="G135" s="110"/>
      <c r="H135" s="110"/>
      <c r="I135" s="110"/>
      <c r="J135" s="110"/>
      <c r="K135" s="110"/>
      <c r="L135" s="110"/>
      <c r="M135" s="110"/>
      <c r="N135" s="152">
        <f t="shared" si="4"/>
      </c>
      <c r="O135" s="205">
        <f t="shared" si="5"/>
      </c>
      <c r="P135" s="39"/>
      <c r="Q135" s="101"/>
      <c r="R135" s="208">
        <f t="shared" si="6"/>
      </c>
      <c r="S135" s="210">
        <f t="shared" si="7"/>
      </c>
    </row>
    <row r="136" spans="1:19" ht="13.5">
      <c r="A136" s="1"/>
      <c r="B136" s="1"/>
      <c r="C136" s="78"/>
      <c r="D136" s="93">
        <f>IF(COUNT(명렬표!I36)&gt;0,명렬표!I36,"")</f>
      </c>
      <c r="E136" s="94">
        <f>IF(COUNTA(명렬표!J36)&gt;0,명렬표!J36,"")</f>
      </c>
      <c r="F136" s="39"/>
      <c r="G136" s="110"/>
      <c r="H136" s="110"/>
      <c r="I136" s="110"/>
      <c r="J136" s="110"/>
      <c r="K136" s="110"/>
      <c r="L136" s="110"/>
      <c r="M136" s="110"/>
      <c r="N136" s="152">
        <f t="shared" si="4"/>
      </c>
      <c r="O136" s="205">
        <f t="shared" si="5"/>
      </c>
      <c r="P136" s="39"/>
      <c r="Q136" s="101"/>
      <c r="R136" s="208">
        <f t="shared" si="6"/>
      </c>
      <c r="S136" s="210">
        <f t="shared" si="7"/>
      </c>
    </row>
    <row r="137" spans="1:19" ht="13.5">
      <c r="A137" s="1"/>
      <c r="B137" s="1"/>
      <c r="C137" s="78"/>
      <c r="D137" s="93">
        <f>IF(COUNT(명렬표!I37)&gt;0,명렬표!I37,"")</f>
      </c>
      <c r="E137" s="94">
        <f>IF(COUNTA(명렬표!J37)&gt;0,명렬표!J37,"")</f>
      </c>
      <c r="F137" s="39"/>
      <c r="G137" s="110"/>
      <c r="H137" s="110"/>
      <c r="I137" s="110"/>
      <c r="J137" s="110"/>
      <c r="K137" s="110"/>
      <c r="L137" s="110"/>
      <c r="M137" s="110"/>
      <c r="N137" s="152">
        <f t="shared" si="4"/>
      </c>
      <c r="O137" s="205">
        <f t="shared" si="5"/>
      </c>
      <c r="P137" s="39"/>
      <c r="Q137" s="101"/>
      <c r="R137" s="208">
        <f t="shared" si="6"/>
      </c>
      <c r="S137" s="210">
        <f t="shared" si="7"/>
      </c>
    </row>
    <row r="138" spans="1:19" ht="13.5">
      <c r="A138" s="1"/>
      <c r="B138" s="1"/>
      <c r="C138" s="78"/>
      <c r="D138" s="93">
        <f>IF(COUNT(명렬표!I38)&gt;0,명렬표!I38,"")</f>
      </c>
      <c r="E138" s="94">
        <f>IF(COUNTA(명렬표!J38)&gt;0,명렬표!J38,"")</f>
      </c>
      <c r="F138" s="39"/>
      <c r="G138" s="110"/>
      <c r="H138" s="110"/>
      <c r="I138" s="110"/>
      <c r="J138" s="110"/>
      <c r="K138" s="110"/>
      <c r="L138" s="110"/>
      <c r="M138" s="110"/>
      <c r="N138" s="152">
        <f aca="true" t="shared" si="8" ref="N138:N201">IF(F137="","",SUM(F138:M138))</f>
      </c>
      <c r="O138" s="205">
        <f aca="true" t="shared" si="9" ref="O138:O201">IF(N138="","",N138*$O$8)</f>
      </c>
      <c r="P138" s="39"/>
      <c r="Q138" s="101"/>
      <c r="R138" s="208">
        <f aca="true" t="shared" si="10" ref="R138:R201">IF(P138="","",AVERAGE(P138,Q138)*$R$8)</f>
      </c>
      <c r="S138" s="210">
        <f aca="true" t="shared" si="11" ref="S138:S201">IF(COUNT(O138,R138)&gt;0,SUM(O138,R138),"")</f>
      </c>
    </row>
    <row r="139" spans="1:19" ht="13.5">
      <c r="A139" s="1"/>
      <c r="B139" s="1"/>
      <c r="C139" s="78"/>
      <c r="D139" s="93">
        <f>IF(COUNT(명렬표!I39)&gt;0,명렬표!I39,"")</f>
      </c>
      <c r="E139" s="94">
        <f>IF(COUNTA(명렬표!J39)&gt;0,명렬표!J39,"")</f>
      </c>
      <c r="F139" s="39"/>
      <c r="G139" s="110"/>
      <c r="H139" s="110"/>
      <c r="I139" s="110"/>
      <c r="J139" s="110"/>
      <c r="K139" s="110"/>
      <c r="L139" s="110"/>
      <c r="M139" s="110"/>
      <c r="N139" s="152">
        <f t="shared" si="8"/>
      </c>
      <c r="O139" s="205">
        <f t="shared" si="9"/>
      </c>
      <c r="P139" s="39"/>
      <c r="Q139" s="101"/>
      <c r="R139" s="208">
        <f t="shared" si="10"/>
      </c>
      <c r="S139" s="210">
        <f t="shared" si="11"/>
      </c>
    </row>
    <row r="140" spans="1:19" ht="13.5">
      <c r="A140" s="1"/>
      <c r="B140" s="1"/>
      <c r="C140" s="78"/>
      <c r="D140" s="93">
        <f>IF(COUNT(명렬표!I40)&gt;0,명렬표!I40,"")</f>
      </c>
      <c r="E140" s="94">
        <f>IF(COUNTA(명렬표!J40)&gt;0,명렬표!J40,"")</f>
      </c>
      <c r="F140" s="39"/>
      <c r="G140" s="110"/>
      <c r="H140" s="110"/>
      <c r="I140" s="110"/>
      <c r="J140" s="110"/>
      <c r="K140" s="110"/>
      <c r="L140" s="110"/>
      <c r="M140" s="110"/>
      <c r="N140" s="152">
        <f t="shared" si="8"/>
      </c>
      <c r="O140" s="205">
        <f t="shared" si="9"/>
      </c>
      <c r="P140" s="39"/>
      <c r="Q140" s="101"/>
      <c r="R140" s="208">
        <f t="shared" si="10"/>
      </c>
      <c r="S140" s="210">
        <f t="shared" si="11"/>
      </c>
    </row>
    <row r="141" spans="1:19" ht="13.5">
      <c r="A141" s="1"/>
      <c r="B141" s="1"/>
      <c r="C141" s="78"/>
      <c r="D141" s="93">
        <f>IF(COUNT(명렬표!I41)&gt;0,명렬표!I41,"")</f>
      </c>
      <c r="E141" s="94">
        <f>IF(COUNTA(명렬표!J41)&gt;0,명렬표!J41,"")</f>
      </c>
      <c r="F141" s="39"/>
      <c r="G141" s="110"/>
      <c r="H141" s="110"/>
      <c r="I141" s="110"/>
      <c r="J141" s="110"/>
      <c r="K141" s="110"/>
      <c r="L141" s="110"/>
      <c r="M141" s="110"/>
      <c r="N141" s="152">
        <f t="shared" si="8"/>
      </c>
      <c r="O141" s="205">
        <f t="shared" si="9"/>
      </c>
      <c r="P141" s="39"/>
      <c r="Q141" s="101"/>
      <c r="R141" s="208">
        <f t="shared" si="10"/>
      </c>
      <c r="S141" s="210">
        <f t="shared" si="11"/>
      </c>
    </row>
    <row r="142" spans="1:19" ht="13.5">
      <c r="A142" s="1"/>
      <c r="B142" s="1"/>
      <c r="C142" s="78"/>
      <c r="D142" s="93">
        <f>IF(COUNT(명렬표!I42)&gt;0,명렬표!I42,"")</f>
      </c>
      <c r="E142" s="94">
        <f>IF(COUNTA(명렬표!J42)&gt;0,명렬표!J42,"")</f>
      </c>
      <c r="F142" s="39"/>
      <c r="G142" s="110"/>
      <c r="H142" s="110"/>
      <c r="I142" s="110"/>
      <c r="J142" s="110"/>
      <c r="K142" s="110"/>
      <c r="L142" s="110"/>
      <c r="M142" s="110"/>
      <c r="N142" s="152">
        <f t="shared" si="8"/>
      </c>
      <c r="O142" s="205">
        <f t="shared" si="9"/>
      </c>
      <c r="P142" s="39"/>
      <c r="Q142" s="101"/>
      <c r="R142" s="208">
        <f t="shared" si="10"/>
      </c>
      <c r="S142" s="210">
        <f t="shared" si="11"/>
      </c>
    </row>
    <row r="143" spans="1:19" ht="13.5">
      <c r="A143" s="1"/>
      <c r="B143" s="1"/>
      <c r="C143" s="78"/>
      <c r="D143" s="93">
        <f>IF(COUNT(명렬표!I43)&gt;0,명렬표!I43,"")</f>
      </c>
      <c r="E143" s="94">
        <f>IF(COUNTA(명렬표!J43)&gt;0,명렬표!J43,"")</f>
      </c>
      <c r="F143" s="39"/>
      <c r="G143" s="110"/>
      <c r="H143" s="110"/>
      <c r="I143" s="110"/>
      <c r="J143" s="110"/>
      <c r="K143" s="110"/>
      <c r="L143" s="110"/>
      <c r="M143" s="110"/>
      <c r="N143" s="152">
        <f t="shared" si="8"/>
      </c>
      <c r="O143" s="205">
        <f t="shared" si="9"/>
      </c>
      <c r="P143" s="39"/>
      <c r="Q143" s="101"/>
      <c r="R143" s="208">
        <f t="shared" si="10"/>
      </c>
      <c r="S143" s="210">
        <f t="shared" si="11"/>
      </c>
    </row>
    <row r="144" spans="1:19" ht="13.5">
      <c r="A144" s="1"/>
      <c r="B144" s="1"/>
      <c r="C144" s="78"/>
      <c r="D144" s="93">
        <f>IF(COUNT(명렬표!I44)&gt;0,명렬표!I44,"")</f>
      </c>
      <c r="E144" s="94">
        <f>IF(COUNTA(명렬표!J44)&gt;0,명렬표!J44,"")</f>
      </c>
      <c r="F144" s="39"/>
      <c r="G144" s="110"/>
      <c r="H144" s="110"/>
      <c r="I144" s="110"/>
      <c r="J144" s="110"/>
      <c r="K144" s="110"/>
      <c r="L144" s="110"/>
      <c r="M144" s="110"/>
      <c r="N144" s="152">
        <f t="shared" si="8"/>
      </c>
      <c r="O144" s="205">
        <f t="shared" si="9"/>
      </c>
      <c r="P144" s="39"/>
      <c r="Q144" s="101"/>
      <c r="R144" s="208">
        <f t="shared" si="10"/>
      </c>
      <c r="S144" s="210">
        <f t="shared" si="11"/>
      </c>
    </row>
    <row r="145" spans="1:19" ht="13.5">
      <c r="A145" s="1"/>
      <c r="B145" s="1"/>
      <c r="C145" s="78"/>
      <c r="D145" s="93">
        <f>IF(COUNT(명렬표!I45)&gt;0,명렬표!I45,"")</f>
      </c>
      <c r="E145" s="94">
        <f>IF(COUNTA(명렬표!J45)&gt;0,명렬표!J45,"")</f>
      </c>
      <c r="F145" s="39"/>
      <c r="G145" s="110"/>
      <c r="H145" s="110"/>
      <c r="I145" s="110"/>
      <c r="J145" s="110"/>
      <c r="K145" s="110"/>
      <c r="L145" s="110"/>
      <c r="M145" s="110"/>
      <c r="N145" s="152">
        <f t="shared" si="8"/>
      </c>
      <c r="O145" s="205">
        <f t="shared" si="9"/>
      </c>
      <c r="P145" s="39"/>
      <c r="Q145" s="101"/>
      <c r="R145" s="208">
        <f t="shared" si="10"/>
      </c>
      <c r="S145" s="210">
        <f t="shared" si="11"/>
      </c>
    </row>
    <row r="146" spans="1:19" ht="13.5">
      <c r="A146" s="1"/>
      <c r="B146" s="1"/>
      <c r="C146" s="78"/>
      <c r="D146" s="93">
        <f>IF(COUNT(명렬표!I46)&gt;0,명렬표!I46,"")</f>
      </c>
      <c r="E146" s="94">
        <f>IF(COUNTA(명렬표!J46)&gt;0,명렬표!J46,"")</f>
      </c>
      <c r="F146" s="39"/>
      <c r="G146" s="110"/>
      <c r="H146" s="110"/>
      <c r="I146" s="110"/>
      <c r="J146" s="110"/>
      <c r="K146" s="110"/>
      <c r="L146" s="110"/>
      <c r="M146" s="110"/>
      <c r="N146" s="152">
        <f t="shared" si="8"/>
      </c>
      <c r="O146" s="205">
        <f t="shared" si="9"/>
      </c>
      <c r="P146" s="39"/>
      <c r="Q146" s="101"/>
      <c r="R146" s="208">
        <f t="shared" si="10"/>
      </c>
      <c r="S146" s="210">
        <f t="shared" si="11"/>
      </c>
    </row>
    <row r="147" spans="1:19" ht="13.5">
      <c r="A147" s="1"/>
      <c r="B147" s="1"/>
      <c r="C147" s="78"/>
      <c r="D147" s="93">
        <f>IF(COUNT(명렬표!I47)&gt;0,명렬표!I47,"")</f>
      </c>
      <c r="E147" s="94">
        <f>IF(COUNTA(명렬표!J47)&gt;0,명렬표!J47,"")</f>
      </c>
      <c r="F147" s="39"/>
      <c r="G147" s="110"/>
      <c r="H147" s="110"/>
      <c r="I147" s="110"/>
      <c r="J147" s="110"/>
      <c r="K147" s="110"/>
      <c r="L147" s="110"/>
      <c r="M147" s="110"/>
      <c r="N147" s="152">
        <f t="shared" si="8"/>
      </c>
      <c r="O147" s="205">
        <f t="shared" si="9"/>
      </c>
      <c r="P147" s="39"/>
      <c r="Q147" s="101"/>
      <c r="R147" s="208">
        <f t="shared" si="10"/>
      </c>
      <c r="S147" s="210">
        <f t="shared" si="11"/>
      </c>
    </row>
    <row r="148" spans="1:19" ht="13.5">
      <c r="A148" s="1"/>
      <c r="B148" s="1"/>
      <c r="C148" s="78"/>
      <c r="D148" s="93">
        <f>IF(COUNT(명렬표!I48)&gt;0,명렬표!I48,"")</f>
      </c>
      <c r="E148" s="94">
        <f>IF(COUNTA(명렬표!J48)&gt;0,명렬표!J48,"")</f>
      </c>
      <c r="F148" s="39"/>
      <c r="G148" s="110"/>
      <c r="H148" s="110"/>
      <c r="I148" s="110"/>
      <c r="J148" s="110"/>
      <c r="K148" s="110"/>
      <c r="L148" s="110"/>
      <c r="M148" s="110"/>
      <c r="N148" s="152">
        <f t="shared" si="8"/>
      </c>
      <c r="O148" s="205">
        <f t="shared" si="9"/>
      </c>
      <c r="P148" s="39"/>
      <c r="Q148" s="101"/>
      <c r="R148" s="208">
        <f t="shared" si="10"/>
      </c>
      <c r="S148" s="210">
        <f t="shared" si="11"/>
      </c>
    </row>
    <row r="149" spans="1:19" ht="13.5">
      <c r="A149" s="1"/>
      <c r="B149" s="1"/>
      <c r="C149" s="78"/>
      <c r="D149" s="93">
        <f>IF(COUNT(명렬표!I49)&gt;0,명렬표!I49,"")</f>
      </c>
      <c r="E149" s="94">
        <f>IF(COUNTA(명렬표!J49)&gt;0,명렬표!J49,"")</f>
      </c>
      <c r="F149" s="39"/>
      <c r="G149" s="110"/>
      <c r="H149" s="110"/>
      <c r="I149" s="110"/>
      <c r="J149" s="110"/>
      <c r="K149" s="110"/>
      <c r="L149" s="110"/>
      <c r="M149" s="110"/>
      <c r="N149" s="152">
        <f t="shared" si="8"/>
      </c>
      <c r="O149" s="205">
        <f t="shared" si="9"/>
      </c>
      <c r="P149" s="39"/>
      <c r="Q149" s="101"/>
      <c r="R149" s="208">
        <f t="shared" si="10"/>
      </c>
      <c r="S149" s="210">
        <f t="shared" si="11"/>
      </c>
    </row>
    <row r="150" spans="1:19" ht="13.5">
      <c r="A150" s="1"/>
      <c r="B150" s="1"/>
      <c r="C150" s="78"/>
      <c r="D150" s="93">
        <f>IF(COUNT(명렬표!I50)&gt;0,명렬표!I50,"")</f>
      </c>
      <c r="E150" s="94">
        <f>IF(COUNTA(명렬표!J50)&gt;0,명렬표!J50,"")</f>
      </c>
      <c r="F150" s="39"/>
      <c r="G150" s="110"/>
      <c r="H150" s="110"/>
      <c r="I150" s="110"/>
      <c r="J150" s="110"/>
      <c r="K150" s="110"/>
      <c r="L150" s="110"/>
      <c r="M150" s="110"/>
      <c r="N150" s="152">
        <f t="shared" si="8"/>
      </c>
      <c r="O150" s="205">
        <f t="shared" si="9"/>
      </c>
      <c r="P150" s="39"/>
      <c r="Q150" s="101"/>
      <c r="R150" s="208">
        <f t="shared" si="10"/>
      </c>
      <c r="S150" s="210">
        <f t="shared" si="11"/>
      </c>
    </row>
    <row r="151" spans="1:19" ht="13.5">
      <c r="A151" s="1"/>
      <c r="B151" s="1"/>
      <c r="C151" s="78"/>
      <c r="D151" s="93">
        <f>IF(COUNT(명렬표!I51)&gt;0,명렬표!I51,"")</f>
      </c>
      <c r="E151" s="94">
        <f>IF(COUNTA(명렬표!J51)&gt;0,명렬표!J51,"")</f>
      </c>
      <c r="F151" s="39"/>
      <c r="G151" s="110"/>
      <c r="H151" s="110"/>
      <c r="I151" s="110"/>
      <c r="J151" s="110"/>
      <c r="K151" s="110"/>
      <c r="L151" s="110"/>
      <c r="M151" s="110"/>
      <c r="N151" s="152">
        <f t="shared" si="8"/>
      </c>
      <c r="O151" s="205">
        <f t="shared" si="9"/>
      </c>
      <c r="P151" s="39"/>
      <c r="Q151" s="101"/>
      <c r="R151" s="208">
        <f t="shared" si="10"/>
      </c>
      <c r="S151" s="210">
        <f t="shared" si="11"/>
      </c>
    </row>
    <row r="152" spans="1:19" ht="13.5">
      <c r="A152" s="1"/>
      <c r="B152" s="1"/>
      <c r="C152" s="78"/>
      <c r="D152" s="93">
        <f>IF(COUNT(명렬표!I52)&gt;0,명렬표!I52,"")</f>
      </c>
      <c r="E152" s="94">
        <f>IF(COUNTA(명렬표!J52)&gt;0,명렬표!J52,"")</f>
      </c>
      <c r="F152" s="39"/>
      <c r="G152" s="110"/>
      <c r="H152" s="110"/>
      <c r="I152" s="110"/>
      <c r="J152" s="110"/>
      <c r="K152" s="110"/>
      <c r="L152" s="110"/>
      <c r="M152" s="110"/>
      <c r="N152" s="152">
        <f t="shared" si="8"/>
      </c>
      <c r="O152" s="205">
        <f t="shared" si="9"/>
      </c>
      <c r="P152" s="39"/>
      <c r="Q152" s="101"/>
      <c r="R152" s="208">
        <f t="shared" si="10"/>
      </c>
      <c r="S152" s="210">
        <f t="shared" si="11"/>
      </c>
    </row>
    <row r="153" spans="1:19" ht="13.5">
      <c r="A153" s="1"/>
      <c r="B153" s="1"/>
      <c r="C153" s="78"/>
      <c r="D153" s="93">
        <f>IF(COUNT(명렬표!I53)&gt;0,명렬표!I53,"")</f>
      </c>
      <c r="E153" s="94">
        <f>IF(COUNTA(명렬표!J53)&gt;0,명렬표!J53,"")</f>
      </c>
      <c r="F153" s="39"/>
      <c r="G153" s="110"/>
      <c r="H153" s="110"/>
      <c r="I153" s="110"/>
      <c r="J153" s="110"/>
      <c r="K153" s="110"/>
      <c r="L153" s="110"/>
      <c r="M153" s="110"/>
      <c r="N153" s="152">
        <f t="shared" si="8"/>
      </c>
      <c r="O153" s="205">
        <f t="shared" si="9"/>
      </c>
      <c r="P153" s="39"/>
      <c r="Q153" s="101"/>
      <c r="R153" s="208">
        <f t="shared" si="10"/>
      </c>
      <c r="S153" s="210">
        <f t="shared" si="11"/>
      </c>
    </row>
    <row r="154" spans="1:19" ht="13.5">
      <c r="A154" s="1"/>
      <c r="B154" s="1"/>
      <c r="C154" s="78"/>
      <c r="D154" s="93">
        <f>IF(COUNT(명렬표!I54)&gt;0,명렬표!I54,"")</f>
      </c>
      <c r="E154" s="94">
        <f>IF(COUNTA(명렬표!J54)&gt;0,명렬표!J54,"")</f>
      </c>
      <c r="F154" s="39"/>
      <c r="G154" s="110"/>
      <c r="H154" s="110"/>
      <c r="I154" s="110"/>
      <c r="J154" s="110"/>
      <c r="K154" s="110"/>
      <c r="L154" s="110"/>
      <c r="M154" s="110"/>
      <c r="N154" s="152">
        <f t="shared" si="8"/>
      </c>
      <c r="O154" s="205">
        <f t="shared" si="9"/>
      </c>
      <c r="P154" s="39"/>
      <c r="Q154" s="101"/>
      <c r="R154" s="208">
        <f t="shared" si="10"/>
      </c>
      <c r="S154" s="210">
        <f t="shared" si="11"/>
      </c>
    </row>
    <row r="155" spans="1:19" ht="13.5">
      <c r="A155" s="1"/>
      <c r="B155" s="1"/>
      <c r="C155" s="78"/>
      <c r="D155" s="93">
        <f>IF(COUNT(명렬표!I55)&gt;0,명렬표!I55,"")</f>
      </c>
      <c r="E155" s="94">
        <f>IF(COUNTA(명렬표!J55)&gt;0,명렬표!J55,"")</f>
      </c>
      <c r="F155" s="39"/>
      <c r="G155" s="110"/>
      <c r="H155" s="110"/>
      <c r="I155" s="110"/>
      <c r="J155" s="110"/>
      <c r="K155" s="110"/>
      <c r="L155" s="110"/>
      <c r="M155" s="110"/>
      <c r="N155" s="152">
        <f t="shared" si="8"/>
      </c>
      <c r="O155" s="205">
        <f t="shared" si="9"/>
      </c>
      <c r="P155" s="39"/>
      <c r="Q155" s="101"/>
      <c r="R155" s="208">
        <f t="shared" si="10"/>
      </c>
      <c r="S155" s="210">
        <f t="shared" si="11"/>
      </c>
    </row>
    <row r="156" spans="1:19" ht="13.5">
      <c r="A156" s="1"/>
      <c r="B156" s="1"/>
      <c r="C156" s="78"/>
      <c r="D156" s="93">
        <f>IF(COUNT(명렬표!I56)&gt;0,명렬표!I56,"")</f>
      </c>
      <c r="E156" s="94">
        <f>IF(COUNTA(명렬표!J56)&gt;0,명렬표!J56,"")</f>
      </c>
      <c r="F156" s="39"/>
      <c r="G156" s="110"/>
      <c r="H156" s="110"/>
      <c r="I156" s="110"/>
      <c r="J156" s="110"/>
      <c r="K156" s="110"/>
      <c r="L156" s="110"/>
      <c r="M156" s="110"/>
      <c r="N156" s="152">
        <f t="shared" si="8"/>
      </c>
      <c r="O156" s="205">
        <f t="shared" si="9"/>
      </c>
      <c r="P156" s="39"/>
      <c r="Q156" s="101"/>
      <c r="R156" s="208">
        <f t="shared" si="10"/>
      </c>
      <c r="S156" s="210">
        <f t="shared" si="11"/>
      </c>
    </row>
    <row r="157" spans="1:19" ht="13.5">
      <c r="A157" s="1"/>
      <c r="B157" s="1"/>
      <c r="C157" s="78"/>
      <c r="D157" s="93">
        <f>IF(COUNT(명렬표!I57)&gt;0,명렬표!I57,"")</f>
      </c>
      <c r="E157" s="94">
        <f>IF(COUNTA(명렬표!J57)&gt;0,명렬표!J57,"")</f>
      </c>
      <c r="F157" s="39"/>
      <c r="G157" s="110"/>
      <c r="H157" s="110"/>
      <c r="I157" s="110"/>
      <c r="J157" s="110"/>
      <c r="K157" s="110"/>
      <c r="L157" s="110"/>
      <c r="M157" s="110"/>
      <c r="N157" s="152">
        <f t="shared" si="8"/>
      </c>
      <c r="O157" s="205">
        <f t="shared" si="9"/>
      </c>
      <c r="P157" s="39"/>
      <c r="Q157" s="101"/>
      <c r="R157" s="208">
        <f t="shared" si="10"/>
      </c>
      <c r="S157" s="210">
        <f t="shared" si="11"/>
      </c>
    </row>
    <row r="158" spans="1:19" ht="14.25" thickBot="1">
      <c r="A158" s="114"/>
      <c r="B158" s="114"/>
      <c r="C158" s="115"/>
      <c r="D158" s="95">
        <f>IF(COUNT(명렬표!I58)&gt;0,명렬표!I58,"")</f>
      </c>
      <c r="E158" s="90">
        <f>IF(COUNTA(명렬표!J58)&gt;0,명렬표!J58,"")</f>
      </c>
      <c r="F158" s="39"/>
      <c r="G158" s="110"/>
      <c r="H158" s="110"/>
      <c r="I158" s="110"/>
      <c r="J158" s="110"/>
      <c r="K158" s="110"/>
      <c r="L158" s="110"/>
      <c r="M158" s="110"/>
      <c r="N158" s="152">
        <f t="shared" si="8"/>
      </c>
      <c r="O158" s="205">
        <f t="shared" si="9"/>
      </c>
      <c r="P158" s="43"/>
      <c r="Q158" s="102"/>
      <c r="R158" s="208">
        <f t="shared" si="10"/>
      </c>
      <c r="S158" s="210">
        <f t="shared" si="11"/>
      </c>
    </row>
    <row r="159" spans="1:19" ht="13.5">
      <c r="A159" s="1"/>
      <c r="B159" s="1"/>
      <c r="C159" s="78"/>
      <c r="D159" s="93">
        <f>IF(COUNT(명렬표!L9)&gt;0,명렬표!L9,"")</f>
      </c>
      <c r="E159" s="94">
        <f>IF(COUNTA(명렬표!M9)&gt;0,명렬표!M9,"")</f>
      </c>
      <c r="F159" s="39"/>
      <c r="G159" s="110"/>
      <c r="H159" s="110"/>
      <c r="I159" s="110"/>
      <c r="J159" s="110"/>
      <c r="K159" s="110"/>
      <c r="L159" s="110"/>
      <c r="M159" s="110"/>
      <c r="N159" s="152">
        <f t="shared" si="8"/>
      </c>
      <c r="O159" s="205">
        <f t="shared" si="9"/>
      </c>
      <c r="P159" s="39"/>
      <c r="Q159" s="101"/>
      <c r="R159" s="208">
        <f t="shared" si="10"/>
      </c>
      <c r="S159" s="210">
        <f t="shared" si="11"/>
      </c>
    </row>
    <row r="160" spans="1:19" ht="13.5">
      <c r="A160" s="1"/>
      <c r="B160" s="1"/>
      <c r="C160" s="78"/>
      <c r="D160" s="93">
        <f>IF(COUNT(명렬표!L10)&gt;0,명렬표!L10,"")</f>
      </c>
      <c r="E160" s="94">
        <f>IF(COUNTA(명렬표!M10)&gt;0,명렬표!M10,"")</f>
      </c>
      <c r="F160" s="39"/>
      <c r="G160" s="110"/>
      <c r="H160" s="110"/>
      <c r="I160" s="110"/>
      <c r="J160" s="110"/>
      <c r="K160" s="110"/>
      <c r="L160" s="110"/>
      <c r="M160" s="110"/>
      <c r="N160" s="152">
        <f t="shared" si="8"/>
      </c>
      <c r="O160" s="205">
        <f t="shared" si="9"/>
      </c>
      <c r="P160" s="39"/>
      <c r="Q160" s="101"/>
      <c r="R160" s="208">
        <f t="shared" si="10"/>
      </c>
      <c r="S160" s="210">
        <f t="shared" si="11"/>
      </c>
    </row>
    <row r="161" spans="1:19" ht="13.5">
      <c r="A161" s="1"/>
      <c r="B161" s="268" t="s">
        <v>52</v>
      </c>
      <c r="C161" s="78"/>
      <c r="D161" s="93">
        <f>IF(COUNT(명렬표!L11)&gt;0,명렬표!L11,"")</f>
      </c>
      <c r="E161" s="94">
        <f>IF(COUNTA(명렬표!M11)&gt;0,명렬표!M11,"")</f>
      </c>
      <c r="F161" s="39"/>
      <c r="G161" s="110"/>
      <c r="H161" s="110"/>
      <c r="I161" s="110"/>
      <c r="J161" s="110"/>
      <c r="K161" s="110"/>
      <c r="L161" s="110"/>
      <c r="M161" s="110"/>
      <c r="N161" s="152">
        <f t="shared" si="8"/>
      </c>
      <c r="O161" s="205">
        <f t="shared" si="9"/>
      </c>
      <c r="P161" s="39"/>
      <c r="Q161" s="101"/>
      <c r="R161" s="208">
        <f t="shared" si="10"/>
      </c>
      <c r="S161" s="210">
        <f t="shared" si="11"/>
      </c>
    </row>
    <row r="162" spans="1:19" ht="13.5">
      <c r="A162" s="1"/>
      <c r="B162" s="269"/>
      <c r="C162" s="78"/>
      <c r="D162" s="93">
        <f>IF(COUNT(명렬표!L12)&gt;0,명렬표!L12,"")</f>
      </c>
      <c r="E162" s="94">
        <f>IF(COUNTA(명렬표!M12)&gt;0,명렬표!M12,"")</f>
      </c>
      <c r="F162" s="39"/>
      <c r="G162" s="110"/>
      <c r="H162" s="110"/>
      <c r="I162" s="110"/>
      <c r="J162" s="110"/>
      <c r="K162" s="110"/>
      <c r="L162" s="110"/>
      <c r="M162" s="110"/>
      <c r="N162" s="152">
        <f t="shared" si="8"/>
      </c>
      <c r="O162" s="205">
        <f t="shared" si="9"/>
      </c>
      <c r="P162" s="39"/>
      <c r="Q162" s="101"/>
      <c r="R162" s="208">
        <f t="shared" si="10"/>
      </c>
      <c r="S162" s="210">
        <f t="shared" si="11"/>
      </c>
    </row>
    <row r="163" spans="1:19" ht="13.5">
      <c r="A163" s="1"/>
      <c r="B163" s="269"/>
      <c r="C163" s="78"/>
      <c r="D163" s="93">
        <f>IF(COUNT(명렬표!L13)&gt;0,명렬표!L13,"")</f>
      </c>
      <c r="E163" s="94">
        <f>IF(COUNTA(명렬표!M13)&gt;0,명렬표!M13,"")</f>
      </c>
      <c r="F163" s="39"/>
      <c r="G163" s="110"/>
      <c r="H163" s="110"/>
      <c r="I163" s="110"/>
      <c r="J163" s="110"/>
      <c r="K163" s="110"/>
      <c r="L163" s="110"/>
      <c r="M163" s="110"/>
      <c r="N163" s="152">
        <f t="shared" si="8"/>
      </c>
      <c r="O163" s="205">
        <f t="shared" si="9"/>
      </c>
      <c r="P163" s="39"/>
      <c r="Q163" s="101"/>
      <c r="R163" s="208">
        <f t="shared" si="10"/>
      </c>
      <c r="S163" s="210">
        <f t="shared" si="11"/>
      </c>
    </row>
    <row r="164" spans="1:19" ht="13.5">
      <c r="A164" s="1"/>
      <c r="B164" s="269"/>
      <c r="C164" s="78"/>
      <c r="D164" s="93">
        <f>IF(COUNT(명렬표!L14)&gt;0,명렬표!L14,"")</f>
      </c>
      <c r="E164" s="94">
        <f>IF(COUNTA(명렬표!M14)&gt;0,명렬표!M14,"")</f>
      </c>
      <c r="F164" s="39"/>
      <c r="G164" s="110"/>
      <c r="H164" s="110"/>
      <c r="I164" s="110"/>
      <c r="J164" s="110"/>
      <c r="K164" s="110"/>
      <c r="L164" s="110"/>
      <c r="M164" s="110"/>
      <c r="N164" s="152">
        <f t="shared" si="8"/>
      </c>
      <c r="O164" s="205">
        <f t="shared" si="9"/>
      </c>
      <c r="P164" s="39"/>
      <c r="Q164" s="101"/>
      <c r="R164" s="208">
        <f t="shared" si="10"/>
      </c>
      <c r="S164" s="210">
        <f t="shared" si="11"/>
      </c>
    </row>
    <row r="165" spans="1:19" ht="13.5">
      <c r="A165" s="1"/>
      <c r="B165" s="269"/>
      <c r="C165" s="78"/>
      <c r="D165" s="93">
        <f>IF(COUNT(명렬표!L15)&gt;0,명렬표!L15,"")</f>
      </c>
      <c r="E165" s="94">
        <f>IF(COUNTA(명렬표!M15)&gt;0,명렬표!M15,"")</f>
      </c>
      <c r="F165" s="39"/>
      <c r="G165" s="110"/>
      <c r="H165" s="110"/>
      <c r="I165" s="110"/>
      <c r="J165" s="110"/>
      <c r="K165" s="110"/>
      <c r="L165" s="110"/>
      <c r="M165" s="110"/>
      <c r="N165" s="152">
        <f t="shared" si="8"/>
      </c>
      <c r="O165" s="205">
        <f t="shared" si="9"/>
      </c>
      <c r="P165" s="39"/>
      <c r="Q165" s="101"/>
      <c r="R165" s="208">
        <f t="shared" si="10"/>
      </c>
      <c r="S165" s="210">
        <f t="shared" si="11"/>
      </c>
    </row>
    <row r="166" spans="1:19" ht="13.5">
      <c r="A166" s="1"/>
      <c r="B166" s="269"/>
      <c r="C166" s="78"/>
      <c r="D166" s="93">
        <f>IF(COUNT(명렬표!L16)&gt;0,명렬표!L16,"")</f>
      </c>
      <c r="E166" s="94">
        <f>IF(COUNTA(명렬표!M16)&gt;0,명렬표!M16,"")</f>
      </c>
      <c r="F166" s="39"/>
      <c r="G166" s="110"/>
      <c r="H166" s="110"/>
      <c r="I166" s="110"/>
      <c r="J166" s="110"/>
      <c r="K166" s="110"/>
      <c r="L166" s="110"/>
      <c r="M166" s="110"/>
      <c r="N166" s="152">
        <f t="shared" si="8"/>
      </c>
      <c r="O166" s="205">
        <f t="shared" si="9"/>
      </c>
      <c r="P166" s="39"/>
      <c r="Q166" s="101"/>
      <c r="R166" s="208">
        <f t="shared" si="10"/>
      </c>
      <c r="S166" s="210">
        <f t="shared" si="11"/>
      </c>
    </row>
    <row r="167" spans="1:19" ht="13.5">
      <c r="A167" s="1"/>
      <c r="B167" s="270"/>
      <c r="C167" s="78"/>
      <c r="D167" s="93">
        <f>IF(COUNT(명렬표!L17)&gt;0,명렬표!L17,"")</f>
      </c>
      <c r="E167" s="94">
        <f>IF(COUNTA(명렬표!M17)&gt;0,명렬표!M17,"")</f>
      </c>
      <c r="F167" s="39"/>
      <c r="G167" s="110"/>
      <c r="H167" s="110"/>
      <c r="I167" s="110"/>
      <c r="J167" s="110"/>
      <c r="K167" s="110"/>
      <c r="L167" s="110"/>
      <c r="M167" s="110"/>
      <c r="N167" s="152">
        <f t="shared" si="8"/>
      </c>
      <c r="O167" s="205">
        <f t="shared" si="9"/>
      </c>
      <c r="P167" s="39"/>
      <c r="Q167" s="101"/>
      <c r="R167" s="208">
        <f t="shared" si="10"/>
      </c>
      <c r="S167" s="210">
        <f t="shared" si="11"/>
      </c>
    </row>
    <row r="168" spans="1:19" ht="13.5">
      <c r="A168" s="1"/>
      <c r="B168" s="1"/>
      <c r="C168" s="78"/>
      <c r="D168" s="93">
        <f>IF(COUNT(명렬표!L18)&gt;0,명렬표!L18,"")</f>
      </c>
      <c r="E168" s="94">
        <f>IF(COUNTA(명렬표!M18)&gt;0,명렬표!M18,"")</f>
      </c>
      <c r="F168" s="39"/>
      <c r="G168" s="110"/>
      <c r="H168" s="110"/>
      <c r="I168" s="110"/>
      <c r="J168" s="110"/>
      <c r="K168" s="110"/>
      <c r="L168" s="110"/>
      <c r="M168" s="110"/>
      <c r="N168" s="152">
        <f t="shared" si="8"/>
      </c>
      <c r="O168" s="205">
        <f t="shared" si="9"/>
      </c>
      <c r="P168" s="39"/>
      <c r="Q168" s="101"/>
      <c r="R168" s="208">
        <f t="shared" si="10"/>
      </c>
      <c r="S168" s="210">
        <f t="shared" si="11"/>
      </c>
    </row>
    <row r="169" spans="1:19" ht="13.5">
      <c r="A169" s="1"/>
      <c r="B169" s="1"/>
      <c r="C169" s="78"/>
      <c r="D169" s="93">
        <f>IF(COUNT(명렬표!L19)&gt;0,명렬표!L19,"")</f>
      </c>
      <c r="E169" s="94">
        <f>IF(COUNTA(명렬표!M19)&gt;0,명렬표!M19,"")</f>
      </c>
      <c r="F169" s="39"/>
      <c r="G169" s="110"/>
      <c r="H169" s="110"/>
      <c r="I169" s="110"/>
      <c r="J169" s="110"/>
      <c r="K169" s="110"/>
      <c r="L169" s="110"/>
      <c r="M169" s="110"/>
      <c r="N169" s="152">
        <f t="shared" si="8"/>
      </c>
      <c r="O169" s="205">
        <f t="shared" si="9"/>
      </c>
      <c r="P169" s="39"/>
      <c r="Q169" s="101"/>
      <c r="R169" s="208">
        <f t="shared" si="10"/>
      </c>
      <c r="S169" s="210">
        <f t="shared" si="11"/>
      </c>
    </row>
    <row r="170" spans="1:19" ht="13.5">
      <c r="A170" s="1"/>
      <c r="B170" s="1"/>
      <c r="C170" s="78"/>
      <c r="D170" s="93">
        <f>IF(COUNT(명렬표!L20)&gt;0,명렬표!L20,"")</f>
      </c>
      <c r="E170" s="94">
        <f>IF(COUNTA(명렬표!M20)&gt;0,명렬표!M20,"")</f>
      </c>
      <c r="F170" s="39"/>
      <c r="G170" s="110"/>
      <c r="H170" s="110"/>
      <c r="I170" s="110"/>
      <c r="J170" s="110"/>
      <c r="K170" s="110"/>
      <c r="L170" s="110"/>
      <c r="M170" s="110"/>
      <c r="N170" s="152">
        <f t="shared" si="8"/>
      </c>
      <c r="O170" s="205">
        <f t="shared" si="9"/>
      </c>
      <c r="P170" s="39"/>
      <c r="Q170" s="101"/>
      <c r="R170" s="208">
        <f t="shared" si="10"/>
      </c>
      <c r="S170" s="210">
        <f t="shared" si="11"/>
      </c>
    </row>
    <row r="171" spans="1:19" ht="13.5">
      <c r="A171" s="1"/>
      <c r="B171" s="1"/>
      <c r="C171" s="78"/>
      <c r="D171" s="93">
        <f>IF(COUNT(명렬표!L21)&gt;0,명렬표!L21,"")</f>
      </c>
      <c r="E171" s="94">
        <f>IF(COUNTA(명렬표!M21)&gt;0,명렬표!M21,"")</f>
      </c>
      <c r="F171" s="39"/>
      <c r="G171" s="110"/>
      <c r="H171" s="110"/>
      <c r="I171" s="110"/>
      <c r="J171" s="110"/>
      <c r="K171" s="110"/>
      <c r="L171" s="110"/>
      <c r="M171" s="110"/>
      <c r="N171" s="152">
        <f t="shared" si="8"/>
      </c>
      <c r="O171" s="205">
        <f t="shared" si="9"/>
      </c>
      <c r="P171" s="39"/>
      <c r="Q171" s="101"/>
      <c r="R171" s="208">
        <f t="shared" si="10"/>
      </c>
      <c r="S171" s="210">
        <f t="shared" si="11"/>
      </c>
    </row>
    <row r="172" spans="1:19" ht="13.5">
      <c r="A172" s="1"/>
      <c r="B172" s="1"/>
      <c r="C172" s="78"/>
      <c r="D172" s="93">
        <f>IF(COUNT(명렬표!L22)&gt;0,명렬표!L22,"")</f>
      </c>
      <c r="E172" s="94">
        <f>IF(COUNTA(명렬표!M22)&gt;0,명렬표!M22,"")</f>
      </c>
      <c r="F172" s="39"/>
      <c r="G172" s="110"/>
      <c r="H172" s="110"/>
      <c r="I172" s="110"/>
      <c r="J172" s="110"/>
      <c r="K172" s="110"/>
      <c r="L172" s="110"/>
      <c r="M172" s="110"/>
      <c r="N172" s="152">
        <f t="shared" si="8"/>
      </c>
      <c r="O172" s="205">
        <f t="shared" si="9"/>
      </c>
      <c r="P172" s="39"/>
      <c r="Q172" s="101"/>
      <c r="R172" s="208">
        <f t="shared" si="10"/>
      </c>
      <c r="S172" s="210">
        <f t="shared" si="11"/>
      </c>
    </row>
    <row r="173" spans="1:19" ht="13.5">
      <c r="A173" s="1"/>
      <c r="B173" s="1"/>
      <c r="C173" s="78"/>
      <c r="D173" s="93">
        <f>IF(COUNT(명렬표!L23)&gt;0,명렬표!L23,"")</f>
      </c>
      <c r="E173" s="94">
        <f>IF(COUNTA(명렬표!M23)&gt;0,명렬표!M23,"")</f>
      </c>
      <c r="F173" s="39"/>
      <c r="G173" s="110"/>
      <c r="H173" s="110"/>
      <c r="I173" s="110"/>
      <c r="J173" s="110"/>
      <c r="K173" s="110"/>
      <c r="L173" s="110"/>
      <c r="M173" s="110"/>
      <c r="N173" s="152">
        <f t="shared" si="8"/>
      </c>
      <c r="O173" s="205">
        <f t="shared" si="9"/>
      </c>
      <c r="P173" s="39"/>
      <c r="Q173" s="101"/>
      <c r="R173" s="208">
        <f t="shared" si="10"/>
      </c>
      <c r="S173" s="210">
        <f t="shared" si="11"/>
      </c>
    </row>
    <row r="174" spans="1:19" ht="13.5">
      <c r="A174" s="1"/>
      <c r="B174" s="1"/>
      <c r="C174" s="78"/>
      <c r="D174" s="93">
        <f>IF(COUNT(명렬표!L24)&gt;0,명렬표!L24,"")</f>
      </c>
      <c r="E174" s="94">
        <f>IF(COUNTA(명렬표!M24)&gt;0,명렬표!M24,"")</f>
      </c>
      <c r="F174" s="39"/>
      <c r="G174" s="110"/>
      <c r="H174" s="110"/>
      <c r="I174" s="110"/>
      <c r="J174" s="110"/>
      <c r="K174" s="110"/>
      <c r="L174" s="110"/>
      <c r="M174" s="110"/>
      <c r="N174" s="152">
        <f t="shared" si="8"/>
      </c>
      <c r="O174" s="205">
        <f t="shared" si="9"/>
      </c>
      <c r="P174" s="39"/>
      <c r="Q174" s="101"/>
      <c r="R174" s="208">
        <f t="shared" si="10"/>
      </c>
      <c r="S174" s="210">
        <f t="shared" si="11"/>
      </c>
    </row>
    <row r="175" spans="1:19" ht="13.5">
      <c r="A175" s="1"/>
      <c r="B175" s="1"/>
      <c r="C175" s="78"/>
      <c r="D175" s="93">
        <f>IF(COUNT(명렬표!L25)&gt;0,명렬표!L25,"")</f>
      </c>
      <c r="E175" s="94">
        <f>IF(COUNTA(명렬표!M25)&gt;0,명렬표!M25,"")</f>
      </c>
      <c r="F175" s="39"/>
      <c r="G175" s="110"/>
      <c r="H175" s="110"/>
      <c r="I175" s="110"/>
      <c r="J175" s="110"/>
      <c r="K175" s="110"/>
      <c r="L175" s="110"/>
      <c r="M175" s="110"/>
      <c r="N175" s="152">
        <f t="shared" si="8"/>
      </c>
      <c r="O175" s="205">
        <f t="shared" si="9"/>
      </c>
      <c r="P175" s="39"/>
      <c r="Q175" s="101"/>
      <c r="R175" s="208">
        <f t="shared" si="10"/>
      </c>
      <c r="S175" s="210">
        <f t="shared" si="11"/>
      </c>
    </row>
    <row r="176" spans="1:19" ht="13.5">
      <c r="A176" s="1"/>
      <c r="B176" s="1"/>
      <c r="C176" s="78"/>
      <c r="D176" s="93">
        <f>IF(COUNT(명렬표!L26)&gt;0,명렬표!L26,"")</f>
      </c>
      <c r="E176" s="94">
        <f>IF(COUNTA(명렬표!M26)&gt;0,명렬표!M26,"")</f>
      </c>
      <c r="F176" s="39"/>
      <c r="G176" s="110"/>
      <c r="H176" s="110"/>
      <c r="I176" s="110"/>
      <c r="J176" s="110"/>
      <c r="K176" s="110"/>
      <c r="L176" s="110"/>
      <c r="M176" s="110"/>
      <c r="N176" s="152">
        <f t="shared" si="8"/>
      </c>
      <c r="O176" s="205">
        <f t="shared" si="9"/>
      </c>
      <c r="P176" s="39"/>
      <c r="Q176" s="101"/>
      <c r="R176" s="208">
        <f t="shared" si="10"/>
      </c>
      <c r="S176" s="210">
        <f t="shared" si="11"/>
      </c>
    </row>
    <row r="177" spans="1:19" ht="13.5">
      <c r="A177" s="1"/>
      <c r="B177" s="1"/>
      <c r="C177" s="78"/>
      <c r="D177" s="93">
        <f>IF(COUNT(명렬표!L27)&gt;0,명렬표!L27,"")</f>
      </c>
      <c r="E177" s="94">
        <f>IF(COUNTA(명렬표!M27)&gt;0,명렬표!M27,"")</f>
      </c>
      <c r="F177" s="39"/>
      <c r="G177" s="110"/>
      <c r="H177" s="110"/>
      <c r="I177" s="110"/>
      <c r="J177" s="110"/>
      <c r="K177" s="110"/>
      <c r="L177" s="110"/>
      <c r="M177" s="110"/>
      <c r="N177" s="152">
        <f t="shared" si="8"/>
      </c>
      <c r="O177" s="205">
        <f t="shared" si="9"/>
      </c>
      <c r="P177" s="39"/>
      <c r="Q177" s="101"/>
      <c r="R177" s="208">
        <f t="shared" si="10"/>
      </c>
      <c r="S177" s="210">
        <f t="shared" si="11"/>
      </c>
    </row>
    <row r="178" spans="1:19" ht="13.5">
      <c r="A178" s="1"/>
      <c r="B178" s="1"/>
      <c r="C178" s="78"/>
      <c r="D178" s="93">
        <f>IF(COUNT(명렬표!L28)&gt;0,명렬표!L28,"")</f>
      </c>
      <c r="E178" s="94">
        <f>IF(COUNTA(명렬표!M28)&gt;0,명렬표!M28,"")</f>
      </c>
      <c r="F178" s="39"/>
      <c r="G178" s="110"/>
      <c r="H178" s="110"/>
      <c r="I178" s="110"/>
      <c r="J178" s="110"/>
      <c r="K178" s="110"/>
      <c r="L178" s="110"/>
      <c r="M178" s="110"/>
      <c r="N178" s="152">
        <f t="shared" si="8"/>
      </c>
      <c r="O178" s="205">
        <f t="shared" si="9"/>
      </c>
      <c r="P178" s="39"/>
      <c r="Q178" s="101"/>
      <c r="R178" s="208">
        <f t="shared" si="10"/>
      </c>
      <c r="S178" s="210">
        <f t="shared" si="11"/>
      </c>
    </row>
    <row r="179" spans="1:19" ht="13.5">
      <c r="A179" s="1"/>
      <c r="B179" s="1"/>
      <c r="C179" s="78"/>
      <c r="D179" s="93">
        <f>IF(COUNT(명렬표!L29)&gt;0,명렬표!L29,"")</f>
      </c>
      <c r="E179" s="94">
        <f>IF(COUNTA(명렬표!M29)&gt;0,명렬표!M29,"")</f>
      </c>
      <c r="F179" s="39"/>
      <c r="G179" s="110"/>
      <c r="H179" s="110"/>
      <c r="I179" s="110"/>
      <c r="J179" s="110"/>
      <c r="K179" s="110"/>
      <c r="L179" s="110"/>
      <c r="M179" s="110"/>
      <c r="N179" s="152">
        <f t="shared" si="8"/>
      </c>
      <c r="O179" s="205">
        <f t="shared" si="9"/>
      </c>
      <c r="P179" s="39"/>
      <c r="Q179" s="101"/>
      <c r="R179" s="208">
        <f t="shared" si="10"/>
      </c>
      <c r="S179" s="210">
        <f t="shared" si="11"/>
      </c>
    </row>
    <row r="180" spans="1:19" ht="13.5">
      <c r="A180" s="1"/>
      <c r="B180" s="1"/>
      <c r="C180" s="78"/>
      <c r="D180" s="93">
        <f>IF(COUNT(명렬표!L30)&gt;0,명렬표!L30,"")</f>
      </c>
      <c r="E180" s="94">
        <f>IF(COUNTA(명렬표!M30)&gt;0,명렬표!M30,"")</f>
      </c>
      <c r="F180" s="39"/>
      <c r="G180" s="110"/>
      <c r="H180" s="110"/>
      <c r="I180" s="110"/>
      <c r="J180" s="110"/>
      <c r="K180" s="110"/>
      <c r="L180" s="110"/>
      <c r="M180" s="110"/>
      <c r="N180" s="152">
        <f t="shared" si="8"/>
      </c>
      <c r="O180" s="205">
        <f t="shared" si="9"/>
      </c>
      <c r="P180" s="39"/>
      <c r="Q180" s="101"/>
      <c r="R180" s="208">
        <f t="shared" si="10"/>
      </c>
      <c r="S180" s="210">
        <f t="shared" si="11"/>
      </c>
    </row>
    <row r="181" spans="1:19" ht="13.5">
      <c r="A181" s="1"/>
      <c r="B181" s="1"/>
      <c r="C181" s="78"/>
      <c r="D181" s="93">
        <f>IF(COUNT(명렬표!L31)&gt;0,명렬표!L31,"")</f>
      </c>
      <c r="E181" s="94">
        <f>IF(COUNTA(명렬표!M31)&gt;0,명렬표!M31,"")</f>
      </c>
      <c r="F181" s="39"/>
      <c r="G181" s="110"/>
      <c r="H181" s="110"/>
      <c r="I181" s="110"/>
      <c r="J181" s="110"/>
      <c r="K181" s="110"/>
      <c r="L181" s="110"/>
      <c r="M181" s="110"/>
      <c r="N181" s="152">
        <f t="shared" si="8"/>
      </c>
      <c r="O181" s="205">
        <f t="shared" si="9"/>
      </c>
      <c r="P181" s="39"/>
      <c r="Q181" s="101"/>
      <c r="R181" s="208">
        <f t="shared" si="10"/>
      </c>
      <c r="S181" s="210">
        <f t="shared" si="11"/>
      </c>
    </row>
    <row r="182" spans="1:19" ht="13.5">
      <c r="A182" s="1"/>
      <c r="B182" s="1"/>
      <c r="C182" s="78"/>
      <c r="D182" s="93">
        <f>IF(COUNT(명렬표!L32)&gt;0,명렬표!L32,"")</f>
      </c>
      <c r="E182" s="94">
        <f>IF(COUNTA(명렬표!M32)&gt;0,명렬표!M32,"")</f>
      </c>
      <c r="F182" s="39"/>
      <c r="G182" s="110"/>
      <c r="H182" s="110"/>
      <c r="I182" s="110"/>
      <c r="J182" s="110"/>
      <c r="K182" s="110"/>
      <c r="L182" s="110"/>
      <c r="M182" s="110"/>
      <c r="N182" s="152">
        <f t="shared" si="8"/>
      </c>
      <c r="O182" s="205">
        <f t="shared" si="9"/>
      </c>
      <c r="P182" s="39"/>
      <c r="Q182" s="101"/>
      <c r="R182" s="208">
        <f t="shared" si="10"/>
      </c>
      <c r="S182" s="210">
        <f t="shared" si="11"/>
      </c>
    </row>
    <row r="183" spans="1:19" ht="13.5">
      <c r="A183" s="1"/>
      <c r="B183" s="1"/>
      <c r="C183" s="78"/>
      <c r="D183" s="93">
        <f>IF(COUNT(명렬표!L33)&gt;0,명렬표!L33,"")</f>
      </c>
      <c r="E183" s="94">
        <f>IF(COUNTA(명렬표!M33)&gt;0,명렬표!M33,"")</f>
      </c>
      <c r="F183" s="39"/>
      <c r="G183" s="110"/>
      <c r="H183" s="110"/>
      <c r="I183" s="110"/>
      <c r="J183" s="110"/>
      <c r="K183" s="110"/>
      <c r="L183" s="110"/>
      <c r="M183" s="110"/>
      <c r="N183" s="152">
        <f t="shared" si="8"/>
      </c>
      <c r="O183" s="205">
        <f t="shared" si="9"/>
      </c>
      <c r="P183" s="39"/>
      <c r="Q183" s="101"/>
      <c r="R183" s="208">
        <f t="shared" si="10"/>
      </c>
      <c r="S183" s="210">
        <f t="shared" si="11"/>
      </c>
    </row>
    <row r="184" spans="1:19" ht="13.5">
      <c r="A184" s="1"/>
      <c r="B184" s="1"/>
      <c r="C184" s="78"/>
      <c r="D184" s="93">
        <f>IF(COUNT(명렬표!L34)&gt;0,명렬표!L34,"")</f>
      </c>
      <c r="E184" s="94">
        <f>IF(COUNTA(명렬표!M34)&gt;0,명렬표!M34,"")</f>
      </c>
      <c r="F184" s="39"/>
      <c r="G184" s="110"/>
      <c r="H184" s="110"/>
      <c r="I184" s="110"/>
      <c r="J184" s="110"/>
      <c r="K184" s="110"/>
      <c r="L184" s="110"/>
      <c r="M184" s="110"/>
      <c r="N184" s="152">
        <f t="shared" si="8"/>
      </c>
      <c r="O184" s="205">
        <f t="shared" si="9"/>
      </c>
      <c r="P184" s="39"/>
      <c r="Q184" s="101"/>
      <c r="R184" s="208">
        <f t="shared" si="10"/>
      </c>
      <c r="S184" s="210">
        <f t="shared" si="11"/>
      </c>
    </row>
    <row r="185" spans="1:19" ht="13.5">
      <c r="A185" s="1"/>
      <c r="B185" s="1"/>
      <c r="C185" s="78"/>
      <c r="D185" s="93">
        <f>IF(COUNT(명렬표!L35)&gt;0,명렬표!L35,"")</f>
      </c>
      <c r="E185" s="94">
        <f>IF(COUNTA(명렬표!M35)&gt;0,명렬표!M35,"")</f>
      </c>
      <c r="F185" s="39"/>
      <c r="G185" s="110"/>
      <c r="H185" s="110"/>
      <c r="I185" s="110"/>
      <c r="J185" s="110"/>
      <c r="K185" s="110"/>
      <c r="L185" s="110"/>
      <c r="M185" s="110"/>
      <c r="N185" s="152">
        <f t="shared" si="8"/>
      </c>
      <c r="O185" s="205">
        <f t="shared" si="9"/>
      </c>
      <c r="P185" s="39"/>
      <c r="Q185" s="101"/>
      <c r="R185" s="208">
        <f t="shared" si="10"/>
      </c>
      <c r="S185" s="210">
        <f t="shared" si="11"/>
      </c>
    </row>
    <row r="186" spans="1:19" ht="13.5">
      <c r="A186" s="1"/>
      <c r="B186" s="1"/>
      <c r="C186" s="78"/>
      <c r="D186" s="93">
        <f>IF(COUNT(명렬표!L36)&gt;0,명렬표!L36,"")</f>
      </c>
      <c r="E186" s="94">
        <f>IF(COUNTA(명렬표!M36)&gt;0,명렬표!M36,"")</f>
      </c>
      <c r="F186" s="39"/>
      <c r="G186" s="110"/>
      <c r="H186" s="110"/>
      <c r="I186" s="110"/>
      <c r="J186" s="110"/>
      <c r="K186" s="110"/>
      <c r="L186" s="110"/>
      <c r="M186" s="110"/>
      <c r="N186" s="152">
        <f t="shared" si="8"/>
      </c>
      <c r="O186" s="205">
        <f t="shared" si="9"/>
      </c>
      <c r="P186" s="39"/>
      <c r="Q186" s="101"/>
      <c r="R186" s="208">
        <f t="shared" si="10"/>
      </c>
      <c r="S186" s="210">
        <f t="shared" si="11"/>
      </c>
    </row>
    <row r="187" spans="1:19" ht="13.5">
      <c r="A187" s="1"/>
      <c r="B187" s="1"/>
      <c r="C187" s="78"/>
      <c r="D187" s="93">
        <f>IF(COUNT(명렬표!L37)&gt;0,명렬표!L37,"")</f>
      </c>
      <c r="E187" s="94">
        <f>IF(COUNTA(명렬표!M37)&gt;0,명렬표!M37,"")</f>
      </c>
      <c r="F187" s="39"/>
      <c r="G187" s="110"/>
      <c r="H187" s="110"/>
      <c r="I187" s="110"/>
      <c r="J187" s="110"/>
      <c r="K187" s="110"/>
      <c r="L187" s="110"/>
      <c r="M187" s="110"/>
      <c r="N187" s="152">
        <f t="shared" si="8"/>
      </c>
      <c r="O187" s="205">
        <f t="shared" si="9"/>
      </c>
      <c r="P187" s="39"/>
      <c r="Q187" s="101"/>
      <c r="R187" s="208">
        <f t="shared" si="10"/>
      </c>
      <c r="S187" s="210">
        <f t="shared" si="11"/>
      </c>
    </row>
    <row r="188" spans="1:19" ht="13.5">
      <c r="A188" s="1"/>
      <c r="B188" s="1"/>
      <c r="C188" s="78"/>
      <c r="D188" s="93">
        <f>IF(COUNT(명렬표!L38)&gt;0,명렬표!L38,"")</f>
      </c>
      <c r="E188" s="94">
        <f>IF(COUNTA(명렬표!M38)&gt;0,명렬표!M38,"")</f>
      </c>
      <c r="F188" s="39"/>
      <c r="G188" s="110"/>
      <c r="H188" s="110"/>
      <c r="I188" s="110"/>
      <c r="J188" s="110"/>
      <c r="K188" s="110"/>
      <c r="L188" s="110"/>
      <c r="M188" s="110"/>
      <c r="N188" s="152">
        <f t="shared" si="8"/>
      </c>
      <c r="O188" s="205">
        <f t="shared" si="9"/>
      </c>
      <c r="P188" s="39"/>
      <c r="Q188" s="101"/>
      <c r="R188" s="208">
        <f t="shared" si="10"/>
      </c>
      <c r="S188" s="210">
        <f t="shared" si="11"/>
      </c>
    </row>
    <row r="189" spans="1:19" ht="13.5">
      <c r="A189" s="1"/>
      <c r="B189" s="1"/>
      <c r="C189" s="78"/>
      <c r="D189" s="93">
        <f>IF(COUNT(명렬표!L39)&gt;0,명렬표!L39,"")</f>
      </c>
      <c r="E189" s="94">
        <f>IF(COUNTA(명렬표!M39)&gt;0,명렬표!M39,"")</f>
      </c>
      <c r="F189" s="39"/>
      <c r="G189" s="110"/>
      <c r="H189" s="110"/>
      <c r="I189" s="110"/>
      <c r="J189" s="110"/>
      <c r="K189" s="110"/>
      <c r="L189" s="110"/>
      <c r="M189" s="110"/>
      <c r="N189" s="152">
        <f t="shared" si="8"/>
      </c>
      <c r="O189" s="205">
        <f t="shared" si="9"/>
      </c>
      <c r="P189" s="39"/>
      <c r="Q189" s="101"/>
      <c r="R189" s="208">
        <f t="shared" si="10"/>
      </c>
      <c r="S189" s="210">
        <f t="shared" si="11"/>
      </c>
    </row>
    <row r="190" spans="1:19" ht="13.5">
      <c r="A190" s="1"/>
      <c r="B190" s="1"/>
      <c r="C190" s="78"/>
      <c r="D190" s="93">
        <f>IF(COUNT(명렬표!L40)&gt;0,명렬표!L40,"")</f>
      </c>
      <c r="E190" s="94">
        <f>IF(COUNTA(명렬표!M40)&gt;0,명렬표!M40,"")</f>
      </c>
      <c r="F190" s="39"/>
      <c r="G190" s="110"/>
      <c r="H190" s="110"/>
      <c r="I190" s="110"/>
      <c r="J190" s="110"/>
      <c r="K190" s="110"/>
      <c r="L190" s="110"/>
      <c r="M190" s="110"/>
      <c r="N190" s="152">
        <f t="shared" si="8"/>
      </c>
      <c r="O190" s="205">
        <f t="shared" si="9"/>
      </c>
      <c r="P190" s="39"/>
      <c r="Q190" s="101"/>
      <c r="R190" s="208">
        <f t="shared" si="10"/>
      </c>
      <c r="S190" s="210">
        <f t="shared" si="11"/>
      </c>
    </row>
    <row r="191" spans="1:19" ht="13.5">
      <c r="A191" s="1"/>
      <c r="B191" s="1"/>
      <c r="C191" s="78"/>
      <c r="D191" s="93">
        <f>IF(COUNT(명렬표!L41)&gt;0,명렬표!L41,"")</f>
      </c>
      <c r="E191" s="94">
        <f>IF(COUNTA(명렬표!M41)&gt;0,명렬표!M41,"")</f>
      </c>
      <c r="F191" s="39"/>
      <c r="G191" s="110"/>
      <c r="H191" s="110"/>
      <c r="I191" s="110"/>
      <c r="J191" s="110"/>
      <c r="K191" s="110"/>
      <c r="L191" s="110"/>
      <c r="M191" s="110"/>
      <c r="N191" s="152">
        <f t="shared" si="8"/>
      </c>
      <c r="O191" s="205">
        <f t="shared" si="9"/>
      </c>
      <c r="P191" s="39"/>
      <c r="Q191" s="101"/>
      <c r="R191" s="208">
        <f t="shared" si="10"/>
      </c>
      <c r="S191" s="210">
        <f t="shared" si="11"/>
      </c>
    </row>
    <row r="192" spans="1:19" ht="13.5">
      <c r="A192" s="1"/>
      <c r="B192" s="1"/>
      <c r="C192" s="78"/>
      <c r="D192" s="93">
        <f>IF(COUNT(명렬표!L42)&gt;0,명렬표!L42,"")</f>
      </c>
      <c r="E192" s="94">
        <f>IF(COUNTA(명렬표!M42)&gt;0,명렬표!M42,"")</f>
      </c>
      <c r="F192" s="39"/>
      <c r="G192" s="110"/>
      <c r="H192" s="110"/>
      <c r="I192" s="110"/>
      <c r="J192" s="110"/>
      <c r="K192" s="110"/>
      <c r="L192" s="110"/>
      <c r="M192" s="110"/>
      <c r="N192" s="152">
        <f t="shared" si="8"/>
      </c>
      <c r="O192" s="205">
        <f t="shared" si="9"/>
      </c>
      <c r="P192" s="39"/>
      <c r="Q192" s="101"/>
      <c r="R192" s="208">
        <f t="shared" si="10"/>
      </c>
      <c r="S192" s="210">
        <f t="shared" si="11"/>
      </c>
    </row>
    <row r="193" spans="1:19" ht="13.5">
      <c r="A193" s="1"/>
      <c r="B193" s="1"/>
      <c r="C193" s="78"/>
      <c r="D193" s="93">
        <f>IF(COUNT(명렬표!L43)&gt;0,명렬표!L43,"")</f>
      </c>
      <c r="E193" s="94">
        <f>IF(COUNTA(명렬표!M43)&gt;0,명렬표!M43,"")</f>
      </c>
      <c r="F193" s="39"/>
      <c r="G193" s="110"/>
      <c r="H193" s="110"/>
      <c r="I193" s="110"/>
      <c r="J193" s="110"/>
      <c r="K193" s="110"/>
      <c r="L193" s="110"/>
      <c r="M193" s="110"/>
      <c r="N193" s="152">
        <f t="shared" si="8"/>
      </c>
      <c r="O193" s="205">
        <f t="shared" si="9"/>
      </c>
      <c r="P193" s="39"/>
      <c r="Q193" s="101"/>
      <c r="R193" s="208">
        <f t="shared" si="10"/>
      </c>
      <c r="S193" s="210">
        <f t="shared" si="11"/>
      </c>
    </row>
    <row r="194" spans="1:19" ht="13.5">
      <c r="A194" s="1"/>
      <c r="B194" s="1"/>
      <c r="C194" s="78"/>
      <c r="D194" s="93">
        <f>IF(COUNT(명렬표!L44)&gt;0,명렬표!L44,"")</f>
      </c>
      <c r="E194" s="94">
        <f>IF(COUNTA(명렬표!M44)&gt;0,명렬표!M44,"")</f>
      </c>
      <c r="F194" s="39"/>
      <c r="G194" s="110"/>
      <c r="H194" s="110"/>
      <c r="I194" s="110"/>
      <c r="J194" s="110"/>
      <c r="K194" s="110"/>
      <c r="L194" s="110"/>
      <c r="M194" s="110"/>
      <c r="N194" s="152">
        <f t="shared" si="8"/>
      </c>
      <c r="O194" s="205">
        <f t="shared" si="9"/>
      </c>
      <c r="P194" s="39"/>
      <c r="Q194" s="101"/>
      <c r="R194" s="208">
        <f t="shared" si="10"/>
      </c>
      <c r="S194" s="210">
        <f t="shared" si="11"/>
      </c>
    </row>
    <row r="195" spans="1:19" ht="13.5">
      <c r="A195" s="1"/>
      <c r="B195" s="1"/>
      <c r="C195" s="78"/>
      <c r="D195" s="93">
        <f>IF(COUNT(명렬표!L45)&gt;0,명렬표!L45,"")</f>
      </c>
      <c r="E195" s="94">
        <f>IF(COUNTA(명렬표!M45)&gt;0,명렬표!M45,"")</f>
      </c>
      <c r="F195" s="39"/>
      <c r="G195" s="110"/>
      <c r="H195" s="110"/>
      <c r="I195" s="110"/>
      <c r="J195" s="110"/>
      <c r="K195" s="110"/>
      <c r="L195" s="110"/>
      <c r="M195" s="110"/>
      <c r="N195" s="152">
        <f t="shared" si="8"/>
      </c>
      <c r="O195" s="205">
        <f t="shared" si="9"/>
      </c>
      <c r="P195" s="39"/>
      <c r="Q195" s="101"/>
      <c r="R195" s="208">
        <f t="shared" si="10"/>
      </c>
      <c r="S195" s="210">
        <f t="shared" si="11"/>
      </c>
    </row>
    <row r="196" spans="1:19" ht="13.5">
      <c r="A196" s="1"/>
      <c r="B196" s="1"/>
      <c r="C196" s="78"/>
      <c r="D196" s="93">
        <f>IF(COUNT(명렬표!L46)&gt;0,명렬표!L46,"")</f>
      </c>
      <c r="E196" s="94">
        <f>IF(COUNTA(명렬표!M46)&gt;0,명렬표!M46,"")</f>
      </c>
      <c r="F196" s="39"/>
      <c r="G196" s="110"/>
      <c r="H196" s="110"/>
      <c r="I196" s="110"/>
      <c r="J196" s="110"/>
      <c r="K196" s="110"/>
      <c r="L196" s="110"/>
      <c r="M196" s="110"/>
      <c r="N196" s="152">
        <f t="shared" si="8"/>
      </c>
      <c r="O196" s="205">
        <f t="shared" si="9"/>
      </c>
      <c r="P196" s="39"/>
      <c r="Q196" s="101"/>
      <c r="R196" s="208">
        <f t="shared" si="10"/>
      </c>
      <c r="S196" s="210">
        <f t="shared" si="11"/>
      </c>
    </row>
    <row r="197" spans="1:19" ht="13.5">
      <c r="A197" s="1"/>
      <c r="B197" s="1"/>
      <c r="C197" s="78"/>
      <c r="D197" s="93">
        <f>IF(COUNT(명렬표!L47)&gt;0,명렬표!L47,"")</f>
      </c>
      <c r="E197" s="94">
        <f>IF(COUNTA(명렬표!M47)&gt;0,명렬표!M47,"")</f>
      </c>
      <c r="F197" s="39"/>
      <c r="G197" s="110"/>
      <c r="H197" s="110"/>
      <c r="I197" s="110"/>
      <c r="J197" s="110"/>
      <c r="K197" s="110"/>
      <c r="L197" s="110"/>
      <c r="M197" s="110"/>
      <c r="N197" s="152">
        <f t="shared" si="8"/>
      </c>
      <c r="O197" s="205">
        <f t="shared" si="9"/>
      </c>
      <c r="P197" s="39"/>
      <c r="Q197" s="101"/>
      <c r="R197" s="208">
        <f t="shared" si="10"/>
      </c>
      <c r="S197" s="210">
        <f t="shared" si="11"/>
      </c>
    </row>
    <row r="198" spans="1:19" ht="13.5">
      <c r="A198" s="1"/>
      <c r="B198" s="1"/>
      <c r="C198" s="78"/>
      <c r="D198" s="93">
        <f>IF(COUNT(명렬표!L48)&gt;0,명렬표!L48,"")</f>
      </c>
      <c r="E198" s="94">
        <f>IF(COUNTA(명렬표!M48)&gt;0,명렬표!M48,"")</f>
      </c>
      <c r="F198" s="39"/>
      <c r="G198" s="110"/>
      <c r="H198" s="110"/>
      <c r="I198" s="110"/>
      <c r="J198" s="110"/>
      <c r="K198" s="110"/>
      <c r="L198" s="110"/>
      <c r="M198" s="110"/>
      <c r="N198" s="152">
        <f t="shared" si="8"/>
      </c>
      <c r="O198" s="205">
        <f t="shared" si="9"/>
      </c>
      <c r="P198" s="39"/>
      <c r="Q198" s="101"/>
      <c r="R198" s="208">
        <f t="shared" si="10"/>
      </c>
      <c r="S198" s="210">
        <f t="shared" si="11"/>
      </c>
    </row>
    <row r="199" spans="1:19" ht="13.5">
      <c r="A199" s="1"/>
      <c r="B199" s="1"/>
      <c r="C199" s="78"/>
      <c r="D199" s="93">
        <f>IF(COUNT(명렬표!L49)&gt;0,명렬표!L49,"")</f>
      </c>
      <c r="E199" s="94">
        <f>IF(COUNTA(명렬표!M49)&gt;0,명렬표!M49,"")</f>
      </c>
      <c r="F199" s="39"/>
      <c r="G199" s="110"/>
      <c r="H199" s="110"/>
      <c r="I199" s="110"/>
      <c r="J199" s="110"/>
      <c r="K199" s="110"/>
      <c r="L199" s="110"/>
      <c r="M199" s="110"/>
      <c r="N199" s="152">
        <f t="shared" si="8"/>
      </c>
      <c r="O199" s="205">
        <f t="shared" si="9"/>
      </c>
      <c r="P199" s="39"/>
      <c r="Q199" s="101"/>
      <c r="R199" s="208">
        <f t="shared" si="10"/>
      </c>
      <c r="S199" s="210">
        <f t="shared" si="11"/>
      </c>
    </row>
    <row r="200" spans="1:19" ht="13.5">
      <c r="A200" s="1"/>
      <c r="B200" s="1"/>
      <c r="C200" s="78"/>
      <c r="D200" s="93">
        <f>IF(COUNT(명렬표!L50)&gt;0,명렬표!L50,"")</f>
      </c>
      <c r="E200" s="94">
        <f>IF(COUNTA(명렬표!M50)&gt;0,명렬표!M50,"")</f>
      </c>
      <c r="F200" s="39"/>
      <c r="G200" s="110"/>
      <c r="H200" s="110"/>
      <c r="I200" s="110"/>
      <c r="J200" s="110"/>
      <c r="K200" s="110"/>
      <c r="L200" s="110"/>
      <c r="M200" s="110"/>
      <c r="N200" s="152">
        <f t="shared" si="8"/>
      </c>
      <c r="O200" s="205">
        <f t="shared" si="9"/>
      </c>
      <c r="P200" s="39"/>
      <c r="Q200" s="101"/>
      <c r="R200" s="208">
        <f t="shared" si="10"/>
      </c>
      <c r="S200" s="210">
        <f t="shared" si="11"/>
      </c>
    </row>
    <row r="201" spans="1:19" ht="13.5">
      <c r="A201" s="1"/>
      <c r="B201" s="1"/>
      <c r="C201" s="78"/>
      <c r="D201" s="93">
        <f>IF(COUNT(명렬표!L51)&gt;0,명렬표!L51,"")</f>
      </c>
      <c r="E201" s="94">
        <f>IF(COUNTA(명렬표!M51)&gt;0,명렬표!M51,"")</f>
      </c>
      <c r="F201" s="39"/>
      <c r="G201" s="110"/>
      <c r="H201" s="110"/>
      <c r="I201" s="110"/>
      <c r="J201" s="110"/>
      <c r="K201" s="110"/>
      <c r="L201" s="110"/>
      <c r="M201" s="110"/>
      <c r="N201" s="152">
        <f t="shared" si="8"/>
      </c>
      <c r="O201" s="205">
        <f t="shared" si="9"/>
      </c>
      <c r="P201" s="39"/>
      <c r="Q201" s="101"/>
      <c r="R201" s="208">
        <f t="shared" si="10"/>
      </c>
      <c r="S201" s="210">
        <f t="shared" si="11"/>
      </c>
    </row>
    <row r="202" spans="1:19" ht="13.5">
      <c r="A202" s="1"/>
      <c r="B202" s="1"/>
      <c r="C202" s="78"/>
      <c r="D202" s="93">
        <f>IF(COUNT(명렬표!L52)&gt;0,명렬표!L52,"")</f>
      </c>
      <c r="E202" s="94">
        <f>IF(COUNTA(명렬표!M52)&gt;0,명렬표!M52,"")</f>
      </c>
      <c r="F202" s="39"/>
      <c r="G202" s="110"/>
      <c r="H202" s="110"/>
      <c r="I202" s="110"/>
      <c r="J202" s="110"/>
      <c r="K202" s="110"/>
      <c r="L202" s="110"/>
      <c r="M202" s="110"/>
      <c r="N202" s="152">
        <f aca="true" t="shared" si="12" ref="N202:N208">IF(F201="","",SUM(F202:M202))</f>
      </c>
      <c r="O202" s="205">
        <f aca="true" t="shared" si="13" ref="O202:O208">IF(N202="","",N202*$O$8)</f>
      </c>
      <c r="P202" s="39"/>
      <c r="Q202" s="101"/>
      <c r="R202" s="208">
        <f aca="true" t="shared" si="14" ref="R202:R208">IF(P202="","",AVERAGE(P202,Q202)*$R$8)</f>
      </c>
      <c r="S202" s="210">
        <f aca="true" t="shared" si="15" ref="S202:S208">IF(COUNT(O202,R202)&gt;0,SUM(O202,R202),"")</f>
      </c>
    </row>
    <row r="203" spans="1:19" ht="13.5">
      <c r="A203" s="1"/>
      <c r="B203" s="1"/>
      <c r="C203" s="78"/>
      <c r="D203" s="93">
        <f>IF(COUNT(명렬표!L53)&gt;0,명렬표!L53,"")</f>
      </c>
      <c r="E203" s="94">
        <f>IF(COUNTA(명렬표!M53)&gt;0,명렬표!M53,"")</f>
      </c>
      <c r="F203" s="39"/>
      <c r="G203" s="110"/>
      <c r="H203" s="110"/>
      <c r="I203" s="110"/>
      <c r="J203" s="110"/>
      <c r="K203" s="110"/>
      <c r="L203" s="110"/>
      <c r="M203" s="110"/>
      <c r="N203" s="152">
        <f t="shared" si="12"/>
      </c>
      <c r="O203" s="205">
        <f t="shared" si="13"/>
      </c>
      <c r="P203" s="39"/>
      <c r="Q203" s="101"/>
      <c r="R203" s="208">
        <f t="shared" si="14"/>
      </c>
      <c r="S203" s="210">
        <f t="shared" si="15"/>
      </c>
    </row>
    <row r="204" spans="1:19" ht="13.5">
      <c r="A204" s="1"/>
      <c r="B204" s="1"/>
      <c r="C204" s="78"/>
      <c r="D204" s="93">
        <f>IF(COUNT(명렬표!L54)&gt;0,명렬표!L54,"")</f>
      </c>
      <c r="E204" s="94">
        <f>IF(COUNTA(명렬표!M54)&gt;0,명렬표!M54,"")</f>
      </c>
      <c r="F204" s="39"/>
      <c r="G204" s="110"/>
      <c r="H204" s="110"/>
      <c r="I204" s="110"/>
      <c r="J204" s="110"/>
      <c r="K204" s="110"/>
      <c r="L204" s="110"/>
      <c r="M204" s="110"/>
      <c r="N204" s="152">
        <f t="shared" si="12"/>
      </c>
      <c r="O204" s="205">
        <f t="shared" si="13"/>
      </c>
      <c r="P204" s="39"/>
      <c r="Q204" s="101"/>
      <c r="R204" s="208">
        <f t="shared" si="14"/>
      </c>
      <c r="S204" s="210">
        <f t="shared" si="15"/>
      </c>
    </row>
    <row r="205" spans="1:19" ht="13.5">
      <c r="A205" s="1"/>
      <c r="B205" s="1"/>
      <c r="C205" s="78"/>
      <c r="D205" s="93">
        <f>IF(COUNT(명렬표!L55)&gt;0,명렬표!L55,"")</f>
      </c>
      <c r="E205" s="94">
        <f>IF(COUNTA(명렬표!M55)&gt;0,명렬표!M55,"")</f>
      </c>
      <c r="F205" s="39"/>
      <c r="G205" s="110"/>
      <c r="H205" s="110"/>
      <c r="I205" s="110"/>
      <c r="J205" s="110"/>
      <c r="K205" s="110"/>
      <c r="L205" s="110"/>
      <c r="M205" s="110"/>
      <c r="N205" s="152">
        <f t="shared" si="12"/>
      </c>
      <c r="O205" s="205">
        <f t="shared" si="13"/>
      </c>
      <c r="P205" s="39"/>
      <c r="Q205" s="101"/>
      <c r="R205" s="208">
        <f t="shared" si="14"/>
      </c>
      <c r="S205" s="210">
        <f t="shared" si="15"/>
      </c>
    </row>
    <row r="206" spans="1:19" ht="13.5">
      <c r="A206" s="1"/>
      <c r="B206" s="1"/>
      <c r="C206" s="78"/>
      <c r="D206" s="93">
        <f>IF(COUNT(명렬표!L56)&gt;0,명렬표!L56,"")</f>
      </c>
      <c r="E206" s="94">
        <f>IF(COUNTA(명렬표!M56)&gt;0,명렬표!M56,"")</f>
      </c>
      <c r="F206" s="39"/>
      <c r="G206" s="110"/>
      <c r="H206" s="110"/>
      <c r="I206" s="110"/>
      <c r="J206" s="110"/>
      <c r="K206" s="110"/>
      <c r="L206" s="110"/>
      <c r="M206" s="110"/>
      <c r="N206" s="152">
        <f t="shared" si="12"/>
      </c>
      <c r="O206" s="205">
        <f t="shared" si="13"/>
      </c>
      <c r="P206" s="39"/>
      <c r="Q206" s="101"/>
      <c r="R206" s="208">
        <f t="shared" si="14"/>
      </c>
      <c r="S206" s="210">
        <f t="shared" si="15"/>
      </c>
    </row>
    <row r="207" spans="1:19" ht="13.5">
      <c r="A207" s="1"/>
      <c r="B207" s="1"/>
      <c r="C207" s="78"/>
      <c r="D207" s="93">
        <f>IF(COUNT(명렬표!L57)&gt;0,명렬표!L57,"")</f>
      </c>
      <c r="E207" s="94">
        <f>IF(COUNTA(명렬표!M57)&gt;0,명렬표!M57,"")</f>
      </c>
      <c r="F207" s="39"/>
      <c r="G207" s="110"/>
      <c r="H207" s="110"/>
      <c r="I207" s="110"/>
      <c r="J207" s="110"/>
      <c r="K207" s="110"/>
      <c r="L207" s="110"/>
      <c r="M207" s="110"/>
      <c r="N207" s="152">
        <f t="shared" si="12"/>
      </c>
      <c r="O207" s="205">
        <f t="shared" si="13"/>
      </c>
      <c r="P207" s="39"/>
      <c r="Q207" s="101"/>
      <c r="R207" s="208">
        <f t="shared" si="14"/>
      </c>
      <c r="S207" s="210">
        <f t="shared" si="15"/>
      </c>
    </row>
    <row r="208" spans="1:19" ht="14.25" thickBot="1">
      <c r="A208" s="114"/>
      <c r="B208" s="114"/>
      <c r="C208" s="87"/>
      <c r="D208" s="95">
        <f>IF(COUNT(명렬표!L58)&gt;0,명렬표!L58,"")</f>
      </c>
      <c r="E208" s="90">
        <f>IF(COUNTA(명렬표!M58)&gt;0,명렬표!M58,"")</f>
      </c>
      <c r="F208" s="43"/>
      <c r="G208" s="111"/>
      <c r="H208" s="111"/>
      <c r="I208" s="111"/>
      <c r="J208" s="111"/>
      <c r="K208" s="111"/>
      <c r="L208" s="111"/>
      <c r="M208" s="111"/>
      <c r="N208" s="153">
        <f t="shared" si="12"/>
      </c>
      <c r="O208" s="206">
        <f t="shared" si="13"/>
      </c>
      <c r="P208" s="43"/>
      <c r="Q208" s="102"/>
      <c r="R208" s="209">
        <f t="shared" si="14"/>
      </c>
      <c r="S208" s="211">
        <f t="shared" si="15"/>
      </c>
    </row>
    <row r="209" spans="1:19" ht="13.5">
      <c r="A209" s="1"/>
      <c r="B209" s="1"/>
      <c r="C209" s="78"/>
      <c r="D209" s="96">
        <f>IF(COUNT(명렬표!L59)&gt;0,명렬표!L59,"")</f>
      </c>
      <c r="E209" s="96">
        <f>IF(COUNTA(명렬표!M59)&gt;0,명렬표!M59,"")</f>
      </c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1:19" ht="13.5">
      <c r="A210" s="1"/>
      <c r="B210" s="1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1"/>
      <c r="S210" s="1"/>
    </row>
    <row r="211" spans="1:19" ht="13.5">
      <c r="A211" s="1"/>
      <c r="B211" s="1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1"/>
      <c r="S211" s="1"/>
    </row>
  </sheetData>
  <mergeCells count="7">
    <mergeCell ref="B111:B117"/>
    <mergeCell ref="B161:B167"/>
    <mergeCell ref="P6:R6"/>
    <mergeCell ref="S6:S7"/>
    <mergeCell ref="B10:B16"/>
    <mergeCell ref="B61:B67"/>
    <mergeCell ref="F6:O6"/>
  </mergeCells>
  <printOptions/>
  <pageMargins left="0.75" right="0.75" top="1" bottom="1" header="0.5" footer="0.5"/>
  <pageSetup horizontalDpi="300" verticalDpi="300" orientation="portrait" paperSize="9" scale="65" r:id="rId3"/>
  <rowBreaks count="3" manualBreakCount="3">
    <brk id="58" max="255" man="1"/>
    <brk id="108" max="255" man="1"/>
    <brk id="158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1"/>
  <sheetViews>
    <sheetView zoomScaleSheetLayoutView="75" workbookViewId="0" topLeftCell="K1">
      <selection activeCell="R15" sqref="R15"/>
    </sheetView>
  </sheetViews>
  <sheetFormatPr defaultColWidth="8.88671875" defaultRowHeight="13.5"/>
  <cols>
    <col min="1" max="1" width="4.5546875" style="0" customWidth="1"/>
    <col min="2" max="2" width="5.10546875" style="0" customWidth="1"/>
    <col min="3" max="3" width="2.10546875" style="0" customWidth="1"/>
    <col min="4" max="4" width="5.77734375" style="0" bestFit="1" customWidth="1"/>
    <col min="5" max="5" width="7.5546875" style="0" customWidth="1"/>
    <col min="6" max="18" width="6.3359375" style="0" customWidth="1"/>
    <col min="19" max="19" width="6.5546875" style="0" customWidth="1"/>
    <col min="20" max="20" width="7.10546875" style="0" customWidth="1"/>
  </cols>
  <sheetData>
    <row r="1" spans="1:20" ht="14.25" thickBot="1">
      <c r="A1" s="1"/>
      <c r="B1" s="113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27.75" thickBot="1">
      <c r="A2" s="1"/>
      <c r="B2" s="1"/>
      <c r="C2" s="78"/>
      <c r="D2" s="79" t="s">
        <v>20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78"/>
      <c r="R2" s="78"/>
      <c r="S2" s="78"/>
      <c r="T2" s="78"/>
    </row>
    <row r="3" spans="1:20" ht="13.5">
      <c r="A3" s="1"/>
      <c r="B3" s="1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8.75">
      <c r="A4" s="117" t="s">
        <v>59</v>
      </c>
      <c r="B4" s="120">
        <f>기초자료!$J$7</f>
        <v>1</v>
      </c>
      <c r="C4" s="119" t="s">
        <v>60</v>
      </c>
      <c r="D4" s="121" t="s">
        <v>61</v>
      </c>
      <c r="E4" s="118" t="s">
        <v>63</v>
      </c>
      <c r="F4" s="116"/>
      <c r="G4" s="116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ht="14.25" thickBot="1">
      <c r="A5" s="1"/>
      <c r="B5" s="1"/>
      <c r="C5" s="78"/>
      <c r="D5" s="82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ht="15" thickBot="1">
      <c r="A6" s="1"/>
      <c r="B6" s="1"/>
      <c r="C6" s="78"/>
      <c r="D6" s="83"/>
      <c r="E6" s="84"/>
      <c r="F6" s="271" t="s">
        <v>105</v>
      </c>
      <c r="G6" s="276"/>
      <c r="H6" s="272"/>
      <c r="I6" s="272"/>
      <c r="J6" s="272"/>
      <c r="K6" s="272"/>
      <c r="L6" s="272"/>
      <c r="M6" s="272"/>
      <c r="N6" s="272"/>
      <c r="O6" s="272"/>
      <c r="P6" s="273"/>
      <c r="Q6" s="271" t="s">
        <v>48</v>
      </c>
      <c r="R6" s="272"/>
      <c r="S6" s="273"/>
      <c r="T6" s="274" t="s">
        <v>49</v>
      </c>
    </row>
    <row r="7" spans="1:20" ht="13.5">
      <c r="A7" s="1"/>
      <c r="B7" s="1"/>
      <c r="C7" s="78"/>
      <c r="D7" s="85" t="s">
        <v>12</v>
      </c>
      <c r="E7" s="86" t="s">
        <v>13</v>
      </c>
      <c r="F7" s="235" t="s">
        <v>106</v>
      </c>
      <c r="G7" s="158" t="s">
        <v>107</v>
      </c>
      <c r="H7" s="158" t="s">
        <v>108</v>
      </c>
      <c r="I7" s="158" t="s">
        <v>109</v>
      </c>
      <c r="J7" s="158" t="s">
        <v>110</v>
      </c>
      <c r="K7" s="158" t="s">
        <v>111</v>
      </c>
      <c r="L7" s="158" t="s">
        <v>112</v>
      </c>
      <c r="M7" s="158" t="s">
        <v>113</v>
      </c>
      <c r="N7" s="158" t="s">
        <v>114</v>
      </c>
      <c r="O7" s="107" t="s">
        <v>49</v>
      </c>
      <c r="P7" s="103" t="s">
        <v>45</v>
      </c>
      <c r="Q7" s="106" t="s">
        <v>46</v>
      </c>
      <c r="R7" s="107" t="s">
        <v>47</v>
      </c>
      <c r="S7" s="103" t="s">
        <v>45</v>
      </c>
      <c r="T7" s="275"/>
    </row>
    <row r="8" spans="1:20" ht="15" thickBot="1">
      <c r="A8" s="114"/>
      <c r="B8" s="114"/>
      <c r="C8" s="115"/>
      <c r="D8" s="88"/>
      <c r="E8" s="89"/>
      <c r="F8" s="236">
        <v>10</v>
      </c>
      <c r="G8" s="237">
        <v>10</v>
      </c>
      <c r="H8" s="237">
        <v>10</v>
      </c>
      <c r="I8" s="237">
        <v>10</v>
      </c>
      <c r="J8" s="237">
        <v>10</v>
      </c>
      <c r="K8" s="237">
        <v>10</v>
      </c>
      <c r="L8" s="237">
        <v>10</v>
      </c>
      <c r="M8" s="237">
        <v>20</v>
      </c>
      <c r="N8" s="237">
        <v>10</v>
      </c>
      <c r="O8" s="105">
        <f aca="true" t="shared" si="0" ref="O8:O13">IF(F8="","",SUM(F8:N8))</f>
        <v>100</v>
      </c>
      <c r="P8" s="112">
        <v>0.8</v>
      </c>
      <c r="Q8" s="104">
        <v>100</v>
      </c>
      <c r="R8" s="105">
        <v>100</v>
      </c>
      <c r="S8" s="108">
        <v>0.2</v>
      </c>
      <c r="T8" s="108">
        <f>P8+S8</f>
        <v>1</v>
      </c>
    </row>
    <row r="9" spans="1:20" ht="14.25">
      <c r="A9" s="1"/>
      <c r="B9" s="1"/>
      <c r="C9" s="78"/>
      <c r="D9" s="93">
        <f>IF(COUNT(명렬표!C9)&gt;0,명렬표!C9,"")</f>
        <v>1102</v>
      </c>
      <c r="E9" s="92" t="str">
        <f>IF(COUNTA(명렬표!D9)&gt;0,명렬표!D9,"")</f>
        <v>문초롱</v>
      </c>
      <c r="F9" s="159">
        <v>8</v>
      </c>
      <c r="G9" s="238">
        <v>9</v>
      </c>
      <c r="H9" s="238">
        <v>9</v>
      </c>
      <c r="I9" s="238">
        <v>8</v>
      </c>
      <c r="J9" s="238">
        <v>9</v>
      </c>
      <c r="K9" s="238">
        <v>9</v>
      </c>
      <c r="L9" s="238">
        <v>8</v>
      </c>
      <c r="M9" s="238">
        <v>16</v>
      </c>
      <c r="N9" s="238">
        <v>7</v>
      </c>
      <c r="O9" s="240">
        <f t="shared" si="0"/>
        <v>83</v>
      </c>
      <c r="P9" s="244">
        <f>IF(O9="","",O9*$P$8)</f>
        <v>66.4</v>
      </c>
      <c r="Q9" s="159">
        <v>41</v>
      </c>
      <c r="R9" s="100"/>
      <c r="S9" s="247">
        <f>IF(Q9="","",AVERAGE(Q9,R9)*$S$8)</f>
        <v>8.200000000000001</v>
      </c>
      <c r="T9" s="210">
        <f>IF(COUNT(P9,S9)&gt;0,SUM(P9,S9),"")</f>
        <v>74.60000000000001</v>
      </c>
    </row>
    <row r="10" spans="1:20" ht="14.25">
      <c r="A10" s="1"/>
      <c r="B10" s="268" t="s">
        <v>55</v>
      </c>
      <c r="C10" s="78"/>
      <c r="D10" s="93">
        <f>IF(COUNT(명렬표!C10)&gt;0,명렬표!C10,"")</f>
        <v>1103</v>
      </c>
      <c r="E10" s="94" t="str">
        <f>IF(COUNTA(명렬표!D10)&gt;0,명렬표!D10,"")</f>
        <v>박미선</v>
      </c>
      <c r="F10" s="159">
        <v>9</v>
      </c>
      <c r="G10" s="159">
        <v>10</v>
      </c>
      <c r="H10" s="159">
        <v>10</v>
      </c>
      <c r="I10" s="159">
        <v>8</v>
      </c>
      <c r="J10" s="159">
        <v>10</v>
      </c>
      <c r="K10" s="159">
        <v>10</v>
      </c>
      <c r="L10" s="159">
        <v>9</v>
      </c>
      <c r="M10" s="159">
        <v>20</v>
      </c>
      <c r="N10" s="159">
        <v>8</v>
      </c>
      <c r="O10" s="240">
        <f t="shared" si="0"/>
        <v>94</v>
      </c>
      <c r="P10" s="245">
        <f aca="true" t="shared" si="1" ref="P10:P73">IF(O10="","",O10*$P$8)</f>
        <v>75.2</v>
      </c>
      <c r="Q10" s="159">
        <v>58</v>
      </c>
      <c r="R10" s="101"/>
      <c r="S10" s="248">
        <f aca="true" t="shared" si="2" ref="S10:S73">IF(Q10="","",AVERAGE(Q10,R10)*$S$8)</f>
        <v>11.600000000000001</v>
      </c>
      <c r="T10" s="210">
        <f aca="true" t="shared" si="3" ref="T10:T73">IF(COUNT(P10,S10)&gt;0,SUM(P10,S10),"")</f>
        <v>86.80000000000001</v>
      </c>
    </row>
    <row r="11" spans="1:20" ht="14.25">
      <c r="A11" s="1"/>
      <c r="B11" s="269"/>
      <c r="C11" s="78"/>
      <c r="D11" s="93">
        <f>IF(COUNT(명렬표!C11)&gt;0,명렬표!C11,"")</f>
        <v>1104</v>
      </c>
      <c r="E11" s="94" t="str">
        <f>IF(COUNTA(명렬표!D11)&gt;0,명렬표!D11,"")</f>
        <v>박미영</v>
      </c>
      <c r="F11" s="159">
        <v>10</v>
      </c>
      <c r="G11" s="159">
        <v>10</v>
      </c>
      <c r="H11" s="159">
        <v>10</v>
      </c>
      <c r="I11" s="159">
        <v>9</v>
      </c>
      <c r="J11" s="159">
        <v>10</v>
      </c>
      <c r="K11" s="159">
        <v>10</v>
      </c>
      <c r="L11" s="159">
        <v>9</v>
      </c>
      <c r="M11" s="159">
        <v>18</v>
      </c>
      <c r="N11" s="159">
        <v>10</v>
      </c>
      <c r="O11" s="241">
        <f t="shared" si="0"/>
        <v>96</v>
      </c>
      <c r="P11" s="245">
        <f t="shared" si="1"/>
        <v>76.80000000000001</v>
      </c>
      <c r="Q11" s="159">
        <v>64</v>
      </c>
      <c r="R11" s="101"/>
      <c r="S11" s="248">
        <f t="shared" si="2"/>
        <v>12.8</v>
      </c>
      <c r="T11" s="210">
        <f t="shared" si="3"/>
        <v>89.60000000000001</v>
      </c>
    </row>
    <row r="12" spans="1:20" ht="14.25">
      <c r="A12" s="1"/>
      <c r="B12" s="269"/>
      <c r="C12" s="78"/>
      <c r="D12" s="93">
        <f>IF(COUNT(명렬표!C12)&gt;0,명렬표!C12,"")</f>
        <v>1105</v>
      </c>
      <c r="E12" s="94" t="str">
        <f>IF(COUNTA(명렬표!D12)&gt;0,명렬표!D12,"")</f>
        <v>박미화</v>
      </c>
      <c r="F12" s="159">
        <v>8</v>
      </c>
      <c r="G12" s="159">
        <v>8</v>
      </c>
      <c r="H12" s="159">
        <v>8</v>
      </c>
      <c r="I12" s="159">
        <v>8</v>
      </c>
      <c r="J12" s="159">
        <v>9</v>
      </c>
      <c r="K12" s="159">
        <v>9</v>
      </c>
      <c r="L12" s="159">
        <v>8</v>
      </c>
      <c r="M12" s="159">
        <v>16</v>
      </c>
      <c r="N12" s="159">
        <v>7</v>
      </c>
      <c r="O12" s="242">
        <f t="shared" si="0"/>
        <v>81</v>
      </c>
      <c r="P12" s="245">
        <f t="shared" si="1"/>
        <v>64.8</v>
      </c>
      <c r="Q12" s="159">
        <v>62</v>
      </c>
      <c r="R12" s="101"/>
      <c r="S12" s="248">
        <f t="shared" si="2"/>
        <v>12.4</v>
      </c>
      <c r="T12" s="210">
        <f t="shared" si="3"/>
        <v>77.2</v>
      </c>
    </row>
    <row r="13" spans="1:20" ht="14.25">
      <c r="A13" s="1"/>
      <c r="B13" s="269"/>
      <c r="C13" s="78"/>
      <c r="D13" s="93">
        <f>IF(COUNT(명렬표!C13)&gt;0,명렬표!C13,"")</f>
        <v>1106</v>
      </c>
      <c r="E13" s="94" t="str">
        <f>IF(COUNTA(명렬표!D13)&gt;0,명렬표!D13,"")</f>
        <v>이은자</v>
      </c>
      <c r="F13" s="159">
        <v>9</v>
      </c>
      <c r="G13" s="159">
        <v>9</v>
      </c>
      <c r="H13" s="159">
        <v>9</v>
      </c>
      <c r="I13" s="159">
        <v>9</v>
      </c>
      <c r="J13" s="159">
        <v>9</v>
      </c>
      <c r="K13" s="159">
        <v>9</v>
      </c>
      <c r="L13" s="159">
        <v>9</v>
      </c>
      <c r="M13" s="159">
        <v>18</v>
      </c>
      <c r="N13" s="159">
        <v>9</v>
      </c>
      <c r="O13" s="242">
        <f t="shared" si="0"/>
        <v>90</v>
      </c>
      <c r="P13" s="245">
        <f t="shared" si="1"/>
        <v>72</v>
      </c>
      <c r="Q13" s="159">
        <v>80</v>
      </c>
      <c r="R13" s="101"/>
      <c r="S13" s="248">
        <f t="shared" si="2"/>
        <v>16</v>
      </c>
      <c r="T13" s="210">
        <f t="shared" si="3"/>
        <v>88</v>
      </c>
    </row>
    <row r="14" spans="1:20" ht="14.25">
      <c r="A14" s="1"/>
      <c r="B14" s="269"/>
      <c r="C14" s="78"/>
      <c r="D14" s="93">
        <f>IF(COUNT(명렬표!C14)&gt;0,명렬표!C14,"")</f>
        <v>1107</v>
      </c>
      <c r="E14" s="94" t="str">
        <f>IF(COUNTA(명렬표!D14)&gt;0,명렬표!D14,"")</f>
        <v>정선영</v>
      </c>
      <c r="F14" s="159">
        <v>9</v>
      </c>
      <c r="G14" s="159">
        <v>10</v>
      </c>
      <c r="H14" s="159">
        <v>10</v>
      </c>
      <c r="I14" s="159">
        <v>8</v>
      </c>
      <c r="J14" s="159">
        <v>9</v>
      </c>
      <c r="K14" s="159">
        <v>10</v>
      </c>
      <c r="L14" s="159">
        <v>9</v>
      </c>
      <c r="M14" s="159">
        <v>18</v>
      </c>
      <c r="N14" s="159">
        <v>7</v>
      </c>
      <c r="O14" s="242">
        <f aca="true" t="shared" si="4" ref="O14:O76">IF(F14="","",SUM(F14:N14))</f>
        <v>90</v>
      </c>
      <c r="P14" s="245">
        <f t="shared" si="1"/>
        <v>72</v>
      </c>
      <c r="Q14" s="159">
        <v>37</v>
      </c>
      <c r="R14" s="101"/>
      <c r="S14" s="248">
        <f t="shared" si="2"/>
        <v>7.4</v>
      </c>
      <c r="T14" s="210">
        <f t="shared" si="3"/>
        <v>79.4</v>
      </c>
    </row>
    <row r="15" spans="1:20" ht="14.25">
      <c r="A15" s="1"/>
      <c r="B15" s="269"/>
      <c r="C15" s="78"/>
      <c r="D15" s="93">
        <f>IF(COUNT(명렬표!C15)&gt;0,명렬표!C15,"")</f>
        <v>1108</v>
      </c>
      <c r="E15" s="94" t="str">
        <f>IF(COUNTA(명렬표!D15)&gt;0,명렬표!D15,"")</f>
        <v>정안수</v>
      </c>
      <c r="F15" s="159">
        <v>10</v>
      </c>
      <c r="G15" s="159">
        <v>10</v>
      </c>
      <c r="H15" s="159">
        <v>10</v>
      </c>
      <c r="I15" s="159">
        <v>10</v>
      </c>
      <c r="J15" s="159">
        <v>10</v>
      </c>
      <c r="K15" s="159">
        <v>10</v>
      </c>
      <c r="L15" s="159">
        <v>10</v>
      </c>
      <c r="M15" s="159">
        <v>20</v>
      </c>
      <c r="N15" s="159">
        <v>10</v>
      </c>
      <c r="O15" s="242">
        <f t="shared" si="4"/>
        <v>100</v>
      </c>
      <c r="P15" s="245">
        <f t="shared" si="1"/>
        <v>80</v>
      </c>
      <c r="Q15" s="159">
        <v>75</v>
      </c>
      <c r="R15" s="101"/>
      <c r="S15" s="248">
        <f t="shared" si="2"/>
        <v>15</v>
      </c>
      <c r="T15" s="210">
        <f t="shared" si="3"/>
        <v>95</v>
      </c>
    </row>
    <row r="16" spans="1:20" ht="14.25">
      <c r="A16" s="1"/>
      <c r="B16" s="270"/>
      <c r="C16" s="78"/>
      <c r="D16" s="93">
        <f>IF(COUNT(명렬표!C16)&gt;0,명렬표!C16,"")</f>
        <v>1109</v>
      </c>
      <c r="E16" s="94" t="str">
        <f>IF(COUNTA(명렬표!D16)&gt;0,명렬표!D16,"")</f>
        <v>조은미</v>
      </c>
      <c r="F16" s="159">
        <v>10</v>
      </c>
      <c r="G16" s="159">
        <v>9</v>
      </c>
      <c r="H16" s="159">
        <v>8</v>
      </c>
      <c r="I16" s="159">
        <v>9</v>
      </c>
      <c r="J16" s="159">
        <v>10</v>
      </c>
      <c r="K16" s="159">
        <v>10</v>
      </c>
      <c r="L16" s="159">
        <v>9</v>
      </c>
      <c r="M16" s="159">
        <v>20</v>
      </c>
      <c r="N16" s="159">
        <v>9</v>
      </c>
      <c r="O16" s="242">
        <f t="shared" si="4"/>
        <v>94</v>
      </c>
      <c r="P16" s="245">
        <f t="shared" si="1"/>
        <v>75.2</v>
      </c>
      <c r="Q16" s="159">
        <v>57</v>
      </c>
      <c r="R16" s="101"/>
      <c r="S16" s="248">
        <f t="shared" si="2"/>
        <v>11.4</v>
      </c>
      <c r="T16" s="210">
        <f t="shared" si="3"/>
        <v>86.60000000000001</v>
      </c>
    </row>
    <row r="17" spans="1:20" ht="14.25">
      <c r="A17" s="1"/>
      <c r="B17" s="1"/>
      <c r="C17" s="78"/>
      <c r="D17" s="93">
        <f>IF(COUNT(명렬표!C17)&gt;0,명렬표!C17,"")</f>
        <v>1110</v>
      </c>
      <c r="E17" s="94" t="str">
        <f>IF(COUNTA(명렬표!D17)&gt;0,명렬표!D17,"")</f>
        <v>조은화</v>
      </c>
      <c r="F17" s="159">
        <v>9</v>
      </c>
      <c r="G17" s="159">
        <v>10</v>
      </c>
      <c r="H17" s="159">
        <v>9</v>
      </c>
      <c r="I17" s="159">
        <v>8</v>
      </c>
      <c r="J17" s="159">
        <v>9</v>
      </c>
      <c r="K17" s="159">
        <v>9</v>
      </c>
      <c r="L17" s="159">
        <v>8</v>
      </c>
      <c r="M17" s="159">
        <v>18</v>
      </c>
      <c r="N17" s="159">
        <v>7</v>
      </c>
      <c r="O17" s="242">
        <f t="shared" si="4"/>
        <v>87</v>
      </c>
      <c r="P17" s="245">
        <f t="shared" si="1"/>
        <v>69.60000000000001</v>
      </c>
      <c r="Q17" s="159">
        <v>55</v>
      </c>
      <c r="R17" s="101"/>
      <c r="S17" s="248">
        <f t="shared" si="2"/>
        <v>11</v>
      </c>
      <c r="T17" s="210">
        <f t="shared" si="3"/>
        <v>80.60000000000001</v>
      </c>
    </row>
    <row r="18" spans="1:20" ht="14.25">
      <c r="A18" s="1"/>
      <c r="B18" s="1"/>
      <c r="C18" s="78"/>
      <c r="D18" s="93">
        <f>IF(COUNT(명렬표!C18)&gt;0,명렬표!C18,"")</f>
        <v>1111</v>
      </c>
      <c r="E18" s="94" t="str">
        <f>IF(COUNTA(명렬표!D18)&gt;0,명렬표!D18,"")</f>
        <v>김대성</v>
      </c>
      <c r="F18" s="159">
        <v>8</v>
      </c>
      <c r="G18" s="159">
        <v>10</v>
      </c>
      <c r="H18" s="159">
        <v>10</v>
      </c>
      <c r="I18" s="159">
        <v>10</v>
      </c>
      <c r="J18" s="159">
        <v>10</v>
      </c>
      <c r="K18" s="159">
        <v>10</v>
      </c>
      <c r="L18" s="159">
        <v>10</v>
      </c>
      <c r="M18" s="159">
        <v>20</v>
      </c>
      <c r="N18" s="159">
        <v>7</v>
      </c>
      <c r="O18" s="242">
        <f t="shared" si="4"/>
        <v>95</v>
      </c>
      <c r="P18" s="245">
        <f t="shared" si="1"/>
        <v>76</v>
      </c>
      <c r="Q18" s="159">
        <v>67</v>
      </c>
      <c r="R18" s="101"/>
      <c r="S18" s="248">
        <f t="shared" si="2"/>
        <v>13.4</v>
      </c>
      <c r="T18" s="210">
        <f t="shared" si="3"/>
        <v>89.4</v>
      </c>
    </row>
    <row r="19" spans="1:20" ht="14.25">
      <c r="A19" s="1"/>
      <c r="B19" s="1"/>
      <c r="C19" s="78"/>
      <c r="D19" s="93">
        <f>IF(COUNT(명렬표!C19)&gt;0,명렬표!C19,"")</f>
        <v>1112</v>
      </c>
      <c r="E19" s="94" t="str">
        <f>IF(COUNTA(명렬표!D19)&gt;0,명렬표!D19,"")</f>
        <v>김회선</v>
      </c>
      <c r="F19" s="159">
        <v>9</v>
      </c>
      <c r="G19" s="159">
        <v>8</v>
      </c>
      <c r="H19" s="159">
        <v>8</v>
      </c>
      <c r="I19" s="159">
        <v>10</v>
      </c>
      <c r="J19" s="159">
        <v>10</v>
      </c>
      <c r="K19" s="159">
        <v>9</v>
      </c>
      <c r="L19" s="159">
        <v>10</v>
      </c>
      <c r="M19" s="159">
        <v>20</v>
      </c>
      <c r="N19" s="159">
        <v>7</v>
      </c>
      <c r="O19" s="242">
        <f t="shared" si="4"/>
        <v>91</v>
      </c>
      <c r="P19" s="245">
        <f t="shared" si="1"/>
        <v>72.8</v>
      </c>
      <c r="Q19" s="159">
        <v>85</v>
      </c>
      <c r="R19" s="101"/>
      <c r="S19" s="248">
        <f t="shared" si="2"/>
        <v>17</v>
      </c>
      <c r="T19" s="210">
        <f t="shared" si="3"/>
        <v>89.8</v>
      </c>
    </row>
    <row r="20" spans="1:20" ht="14.25">
      <c r="A20" s="1"/>
      <c r="B20" s="1"/>
      <c r="C20" s="78"/>
      <c r="D20" s="93">
        <f>IF(COUNT(명렬표!C20)&gt;0,명렬표!C20,"")</f>
        <v>1113</v>
      </c>
      <c r="E20" s="94" t="str">
        <f>IF(COUNTA(명렬표!D20)&gt;0,명렬표!D20,"")</f>
        <v>민윤상</v>
      </c>
      <c r="F20" s="159">
        <v>8</v>
      </c>
      <c r="G20" s="159">
        <v>8</v>
      </c>
      <c r="H20" s="159">
        <v>9</v>
      </c>
      <c r="I20" s="159">
        <v>9</v>
      </c>
      <c r="J20" s="159">
        <v>8</v>
      </c>
      <c r="K20" s="159">
        <v>8</v>
      </c>
      <c r="L20" s="159">
        <v>8</v>
      </c>
      <c r="M20" s="159">
        <v>20</v>
      </c>
      <c r="N20" s="159">
        <v>3</v>
      </c>
      <c r="O20" s="242">
        <f t="shared" si="4"/>
        <v>81</v>
      </c>
      <c r="P20" s="245">
        <f t="shared" si="1"/>
        <v>64.8</v>
      </c>
      <c r="Q20" s="159">
        <v>40</v>
      </c>
      <c r="R20" s="101"/>
      <c r="S20" s="248">
        <f t="shared" si="2"/>
        <v>8</v>
      </c>
      <c r="T20" s="210">
        <f t="shared" si="3"/>
        <v>72.8</v>
      </c>
    </row>
    <row r="21" spans="1:20" ht="14.25">
      <c r="A21" s="1"/>
      <c r="B21" s="1"/>
      <c r="C21" s="78"/>
      <c r="D21" s="93">
        <f>IF(COUNT(명렬표!C21)&gt;0,명렬표!C21,"")</f>
        <v>1114</v>
      </c>
      <c r="E21" s="94" t="str">
        <f>IF(COUNTA(명렬표!D21)&gt;0,명렬표!D21,"")</f>
        <v>박양규</v>
      </c>
      <c r="F21" s="159">
        <v>9</v>
      </c>
      <c r="G21" s="159">
        <v>9</v>
      </c>
      <c r="H21" s="159">
        <v>9</v>
      </c>
      <c r="I21" s="159">
        <v>9</v>
      </c>
      <c r="J21" s="159">
        <v>9</v>
      </c>
      <c r="K21" s="159">
        <v>9</v>
      </c>
      <c r="L21" s="159">
        <v>8</v>
      </c>
      <c r="M21" s="159">
        <v>20</v>
      </c>
      <c r="N21" s="159">
        <v>9</v>
      </c>
      <c r="O21" s="242">
        <f t="shared" si="4"/>
        <v>91</v>
      </c>
      <c r="P21" s="245">
        <f t="shared" si="1"/>
        <v>72.8</v>
      </c>
      <c r="Q21" s="159">
        <v>77</v>
      </c>
      <c r="R21" s="101"/>
      <c r="S21" s="248">
        <f t="shared" si="2"/>
        <v>15.4</v>
      </c>
      <c r="T21" s="210">
        <f t="shared" si="3"/>
        <v>88.2</v>
      </c>
    </row>
    <row r="22" spans="1:20" ht="14.25">
      <c r="A22" s="1"/>
      <c r="B22" s="1"/>
      <c r="C22" s="78"/>
      <c r="D22" s="93">
        <f>IF(COUNT(명렬표!C22)&gt;0,명렬표!C22,"")</f>
        <v>1115</v>
      </c>
      <c r="E22" s="94" t="str">
        <f>IF(COUNTA(명렬표!D22)&gt;0,명렬표!D22,"")</f>
        <v>유현수</v>
      </c>
      <c r="F22" s="159">
        <v>9</v>
      </c>
      <c r="G22" s="159">
        <v>9</v>
      </c>
      <c r="H22" s="159">
        <v>9</v>
      </c>
      <c r="I22" s="159">
        <v>10</v>
      </c>
      <c r="J22" s="159">
        <v>10</v>
      </c>
      <c r="K22" s="159">
        <v>10</v>
      </c>
      <c r="L22" s="159">
        <v>8</v>
      </c>
      <c r="M22" s="159">
        <v>16</v>
      </c>
      <c r="N22" s="159">
        <v>9</v>
      </c>
      <c r="O22" s="242">
        <f t="shared" si="4"/>
        <v>90</v>
      </c>
      <c r="P22" s="245">
        <f t="shared" si="1"/>
        <v>72</v>
      </c>
      <c r="Q22" s="159">
        <v>91</v>
      </c>
      <c r="R22" s="101"/>
      <c r="S22" s="248">
        <f t="shared" si="2"/>
        <v>18.2</v>
      </c>
      <c r="T22" s="210">
        <f t="shared" si="3"/>
        <v>90.2</v>
      </c>
    </row>
    <row r="23" spans="1:20" ht="14.25">
      <c r="A23" s="1"/>
      <c r="B23" s="1"/>
      <c r="C23" s="78"/>
      <c r="D23" s="93">
        <f>IF(COUNT(명렬표!C23)&gt;0,명렬표!C23,"")</f>
        <v>1116</v>
      </c>
      <c r="E23" s="94" t="str">
        <f>IF(COUNTA(명렬표!D23)&gt;0,명렬표!D23,"")</f>
        <v>이명훈</v>
      </c>
      <c r="F23" s="159">
        <v>9</v>
      </c>
      <c r="G23" s="159">
        <v>9</v>
      </c>
      <c r="H23" s="159">
        <v>9</v>
      </c>
      <c r="I23" s="159">
        <v>10</v>
      </c>
      <c r="J23" s="159">
        <v>10</v>
      </c>
      <c r="K23" s="159">
        <v>8</v>
      </c>
      <c r="L23" s="159">
        <v>8</v>
      </c>
      <c r="M23" s="159">
        <v>18</v>
      </c>
      <c r="N23" s="159">
        <v>8</v>
      </c>
      <c r="O23" s="242">
        <f t="shared" si="4"/>
        <v>89</v>
      </c>
      <c r="P23" s="245">
        <f t="shared" si="1"/>
        <v>71.2</v>
      </c>
      <c r="Q23" s="159">
        <v>64</v>
      </c>
      <c r="R23" s="101"/>
      <c r="S23" s="248">
        <f t="shared" si="2"/>
        <v>12.8</v>
      </c>
      <c r="T23" s="210">
        <f t="shared" si="3"/>
        <v>84</v>
      </c>
    </row>
    <row r="24" spans="1:20" ht="14.25">
      <c r="A24" s="1"/>
      <c r="B24" s="1"/>
      <c r="C24" s="78"/>
      <c r="D24" s="93">
        <f>IF(COUNT(명렬표!C24)&gt;0,명렬표!C24,"")</f>
        <v>1117</v>
      </c>
      <c r="E24" s="94" t="str">
        <f>IF(COUNTA(명렬표!D24)&gt;0,명렬표!D24,"")</f>
        <v>이웅재</v>
      </c>
      <c r="F24" s="159">
        <v>8</v>
      </c>
      <c r="G24" s="159">
        <v>8</v>
      </c>
      <c r="H24" s="159">
        <v>9</v>
      </c>
      <c r="I24" s="159">
        <v>8</v>
      </c>
      <c r="J24" s="159">
        <v>9</v>
      </c>
      <c r="K24" s="159">
        <v>10</v>
      </c>
      <c r="L24" s="159">
        <v>9</v>
      </c>
      <c r="M24" s="159">
        <v>20</v>
      </c>
      <c r="N24" s="159">
        <v>7</v>
      </c>
      <c r="O24" s="242">
        <f t="shared" si="4"/>
        <v>88</v>
      </c>
      <c r="P24" s="245">
        <f t="shared" si="1"/>
        <v>70.4</v>
      </c>
      <c r="Q24" s="159">
        <v>66</v>
      </c>
      <c r="R24" s="101"/>
      <c r="S24" s="248">
        <f t="shared" si="2"/>
        <v>13.200000000000001</v>
      </c>
      <c r="T24" s="210">
        <f t="shared" si="3"/>
        <v>83.60000000000001</v>
      </c>
    </row>
    <row r="25" spans="1:20" ht="14.25">
      <c r="A25" s="1"/>
      <c r="B25" s="1"/>
      <c r="C25" s="78"/>
      <c r="D25" s="93">
        <f>IF(COUNT(명렬표!C25)&gt;0,명렬표!C25,"")</f>
        <v>1118</v>
      </c>
      <c r="E25" s="94" t="str">
        <f>IF(COUNTA(명렬표!D25)&gt;0,명렬표!D25,"")</f>
        <v>임중모</v>
      </c>
      <c r="F25" s="159">
        <v>8</v>
      </c>
      <c r="G25" s="159">
        <v>8</v>
      </c>
      <c r="H25" s="159">
        <v>9</v>
      </c>
      <c r="I25" s="159">
        <v>10</v>
      </c>
      <c r="J25" s="159">
        <v>9</v>
      </c>
      <c r="K25" s="159">
        <v>8</v>
      </c>
      <c r="L25" s="159">
        <v>9</v>
      </c>
      <c r="M25" s="159">
        <v>18</v>
      </c>
      <c r="N25" s="159">
        <v>8</v>
      </c>
      <c r="O25" s="242">
        <f t="shared" si="4"/>
        <v>87</v>
      </c>
      <c r="P25" s="245">
        <f t="shared" si="1"/>
        <v>69.60000000000001</v>
      </c>
      <c r="Q25" s="159">
        <v>39</v>
      </c>
      <c r="R25" s="101"/>
      <c r="S25" s="248">
        <f t="shared" si="2"/>
        <v>7.800000000000001</v>
      </c>
      <c r="T25" s="210">
        <f t="shared" si="3"/>
        <v>77.4</v>
      </c>
    </row>
    <row r="26" spans="1:20" ht="14.25">
      <c r="A26" s="1"/>
      <c r="B26" s="1"/>
      <c r="C26" s="78"/>
      <c r="D26" s="93">
        <f>IF(COUNT(명렬표!C26)&gt;0,명렬표!C26,"")</f>
        <v>1119</v>
      </c>
      <c r="E26" s="94" t="str">
        <f>IF(COUNTA(명렬표!D26)&gt;0,명렬표!D26,"")</f>
        <v>제성국</v>
      </c>
      <c r="F26" s="159">
        <v>9</v>
      </c>
      <c r="G26" s="159">
        <v>8</v>
      </c>
      <c r="H26" s="159">
        <v>9</v>
      </c>
      <c r="I26" s="159">
        <v>8</v>
      </c>
      <c r="J26" s="159">
        <v>9</v>
      </c>
      <c r="K26" s="159">
        <v>3</v>
      </c>
      <c r="L26" s="159">
        <v>9</v>
      </c>
      <c r="M26" s="159">
        <v>20</v>
      </c>
      <c r="N26" s="159">
        <v>5</v>
      </c>
      <c r="O26" s="242">
        <f t="shared" si="4"/>
        <v>80</v>
      </c>
      <c r="P26" s="245">
        <f t="shared" si="1"/>
        <v>64</v>
      </c>
      <c r="Q26" s="159">
        <v>46</v>
      </c>
      <c r="R26" s="101"/>
      <c r="S26" s="248">
        <f t="shared" si="2"/>
        <v>9.200000000000001</v>
      </c>
      <c r="T26" s="210">
        <f t="shared" si="3"/>
        <v>73.2</v>
      </c>
    </row>
    <row r="27" spans="1:20" ht="14.25">
      <c r="A27" s="1"/>
      <c r="B27" s="1"/>
      <c r="C27" s="78"/>
      <c r="D27" s="93">
        <f>IF(COUNT(명렬표!C27)&gt;0,명렬표!C27,"")</f>
        <v>1120</v>
      </c>
      <c r="E27" s="94" t="str">
        <f>IF(COUNTA(명렬표!D27)&gt;0,명렬표!D27,"")</f>
        <v>하현석</v>
      </c>
      <c r="F27" s="159">
        <v>10</v>
      </c>
      <c r="G27" s="159">
        <v>8</v>
      </c>
      <c r="H27" s="159">
        <v>8</v>
      </c>
      <c r="I27" s="159">
        <v>8</v>
      </c>
      <c r="J27" s="159">
        <v>10</v>
      </c>
      <c r="K27" s="159">
        <v>9</v>
      </c>
      <c r="L27" s="159">
        <v>10</v>
      </c>
      <c r="M27" s="159">
        <v>20</v>
      </c>
      <c r="N27" s="159">
        <v>6</v>
      </c>
      <c r="O27" s="242">
        <f t="shared" si="4"/>
        <v>89</v>
      </c>
      <c r="P27" s="245">
        <f t="shared" si="1"/>
        <v>71.2</v>
      </c>
      <c r="Q27" s="159">
        <v>58</v>
      </c>
      <c r="R27" s="101"/>
      <c r="S27" s="248">
        <f t="shared" si="2"/>
        <v>11.600000000000001</v>
      </c>
      <c r="T27" s="210">
        <f t="shared" si="3"/>
        <v>82.80000000000001</v>
      </c>
    </row>
    <row r="28" spans="1:20" ht="14.25">
      <c r="A28" s="1"/>
      <c r="B28" s="1"/>
      <c r="C28" s="78"/>
      <c r="D28" s="93">
        <f>IF(COUNT(명렬표!C28)&gt;0,명렬표!C28,"")</f>
      </c>
      <c r="E28" s="94">
        <f>IF(COUNTA(명렬표!D28)&gt;0,명렬표!D28,"")</f>
      </c>
      <c r="F28" s="159">
        <v>9</v>
      </c>
      <c r="G28" s="159">
        <v>8</v>
      </c>
      <c r="H28" s="159">
        <v>10</v>
      </c>
      <c r="I28" s="159">
        <v>9</v>
      </c>
      <c r="J28" s="159">
        <v>9</v>
      </c>
      <c r="K28" s="159">
        <v>9</v>
      </c>
      <c r="L28" s="159">
        <v>9</v>
      </c>
      <c r="M28" s="159">
        <v>20</v>
      </c>
      <c r="N28" s="159">
        <v>8</v>
      </c>
      <c r="O28" s="242">
        <f t="shared" si="4"/>
        <v>91</v>
      </c>
      <c r="P28" s="245">
        <f t="shared" si="1"/>
        <v>72.8</v>
      </c>
      <c r="Q28" s="159">
        <v>71</v>
      </c>
      <c r="R28" s="101"/>
      <c r="S28" s="248">
        <f t="shared" si="2"/>
        <v>14.200000000000001</v>
      </c>
      <c r="T28" s="210">
        <f t="shared" si="3"/>
        <v>87</v>
      </c>
    </row>
    <row r="29" spans="1:20" ht="13.5">
      <c r="A29" s="1"/>
      <c r="B29" s="1"/>
      <c r="C29" s="78"/>
      <c r="D29" s="93">
        <f>IF(COUNT(명렬표!C29)&gt;0,명렬표!C29,"")</f>
      </c>
      <c r="E29" s="94">
        <f>IF(COUNTA(명렬표!D29)&gt;0,명렬표!D29,"")</f>
      </c>
      <c r="F29" s="160"/>
      <c r="G29" s="161"/>
      <c r="H29" s="162"/>
      <c r="I29" s="162"/>
      <c r="J29" s="162"/>
      <c r="K29" s="162"/>
      <c r="L29" s="162"/>
      <c r="M29" s="162"/>
      <c r="N29" s="162"/>
      <c r="O29" s="242">
        <f t="shared" si="4"/>
      </c>
      <c r="P29" s="245">
        <f t="shared" si="1"/>
      </c>
      <c r="Q29" s="39"/>
      <c r="R29" s="101"/>
      <c r="S29" s="248">
        <f t="shared" si="2"/>
      </c>
      <c r="T29" s="210">
        <f t="shared" si="3"/>
      </c>
    </row>
    <row r="30" spans="1:20" ht="13.5">
      <c r="A30" s="1"/>
      <c r="B30" s="1"/>
      <c r="C30" s="78"/>
      <c r="D30" s="93">
        <f>IF(COUNT(명렬표!C30)&gt;0,명렬표!C30,"")</f>
      </c>
      <c r="E30" s="94">
        <f>IF(COUNTA(명렬표!D30)&gt;0,명렬표!D30,"")</f>
      </c>
      <c r="F30" s="39"/>
      <c r="G30" s="156"/>
      <c r="H30" s="110"/>
      <c r="I30" s="110"/>
      <c r="J30" s="110"/>
      <c r="K30" s="110"/>
      <c r="L30" s="110"/>
      <c r="M30" s="110"/>
      <c r="N30" s="110"/>
      <c r="O30" s="242">
        <f t="shared" si="4"/>
      </c>
      <c r="P30" s="245">
        <f t="shared" si="1"/>
      </c>
      <c r="Q30" s="39"/>
      <c r="R30" s="101"/>
      <c r="S30" s="248">
        <f t="shared" si="2"/>
      </c>
      <c r="T30" s="210">
        <f t="shared" si="3"/>
      </c>
    </row>
    <row r="31" spans="1:20" ht="13.5">
      <c r="A31" s="1"/>
      <c r="B31" s="1"/>
      <c r="C31" s="78"/>
      <c r="D31" s="93">
        <f>IF(COUNT(명렬표!C31)&gt;0,명렬표!C31,"")</f>
      </c>
      <c r="E31" s="94">
        <f>IF(COUNTA(명렬표!D31)&gt;0,명렬표!D31,"")</f>
      </c>
      <c r="F31" s="39"/>
      <c r="G31" s="156"/>
      <c r="H31" s="110"/>
      <c r="I31" s="110"/>
      <c r="J31" s="110"/>
      <c r="K31" s="110"/>
      <c r="L31" s="110"/>
      <c r="M31" s="110"/>
      <c r="N31" s="110"/>
      <c r="O31" s="242">
        <f t="shared" si="4"/>
      </c>
      <c r="P31" s="245">
        <f t="shared" si="1"/>
      </c>
      <c r="Q31" s="39"/>
      <c r="R31" s="101"/>
      <c r="S31" s="248">
        <f t="shared" si="2"/>
      </c>
      <c r="T31" s="210">
        <f t="shared" si="3"/>
      </c>
    </row>
    <row r="32" spans="1:20" ht="13.5">
      <c r="A32" s="1"/>
      <c r="B32" s="1"/>
      <c r="C32" s="78"/>
      <c r="D32" s="93">
        <f>IF(COUNT(명렬표!C32)&gt;0,명렬표!C32,"")</f>
      </c>
      <c r="E32" s="94">
        <f>IF(COUNTA(명렬표!D32)&gt;0,명렬표!D32,"")</f>
      </c>
      <c r="F32" s="39"/>
      <c r="G32" s="156"/>
      <c r="H32" s="110"/>
      <c r="I32" s="110"/>
      <c r="J32" s="110"/>
      <c r="K32" s="110"/>
      <c r="L32" s="110"/>
      <c r="M32" s="110"/>
      <c r="N32" s="110"/>
      <c r="O32" s="242">
        <f t="shared" si="4"/>
      </c>
      <c r="P32" s="245">
        <f t="shared" si="1"/>
      </c>
      <c r="Q32" s="39"/>
      <c r="R32" s="101"/>
      <c r="S32" s="248">
        <f t="shared" si="2"/>
      </c>
      <c r="T32" s="210">
        <f t="shared" si="3"/>
      </c>
    </row>
    <row r="33" spans="1:20" ht="13.5">
      <c r="A33" s="1"/>
      <c r="B33" s="1"/>
      <c r="C33" s="78"/>
      <c r="D33" s="93">
        <f>IF(COUNT(명렬표!C33)&gt;0,명렬표!C33,"")</f>
      </c>
      <c r="E33" s="94">
        <f>IF(COUNTA(명렬표!D33)&gt;0,명렬표!D33,"")</f>
      </c>
      <c r="F33" s="39"/>
      <c r="G33" s="156"/>
      <c r="H33" s="110"/>
      <c r="I33" s="110"/>
      <c r="J33" s="110"/>
      <c r="K33" s="110"/>
      <c r="L33" s="110"/>
      <c r="M33" s="110"/>
      <c r="N33" s="110"/>
      <c r="O33" s="242">
        <f t="shared" si="4"/>
      </c>
      <c r="P33" s="245">
        <f t="shared" si="1"/>
      </c>
      <c r="Q33" s="39"/>
      <c r="R33" s="101"/>
      <c r="S33" s="248">
        <f t="shared" si="2"/>
      </c>
      <c r="T33" s="210">
        <f t="shared" si="3"/>
      </c>
    </row>
    <row r="34" spans="1:20" ht="13.5">
      <c r="A34" s="1"/>
      <c r="B34" s="1"/>
      <c r="C34" s="78"/>
      <c r="D34" s="93">
        <f>IF(COUNT(명렬표!C34)&gt;0,명렬표!C34,"")</f>
      </c>
      <c r="E34" s="94">
        <f>IF(COUNTA(명렬표!D34)&gt;0,명렬표!D34,"")</f>
      </c>
      <c r="F34" s="39"/>
      <c r="G34" s="156"/>
      <c r="H34" s="110"/>
      <c r="I34" s="110"/>
      <c r="J34" s="110"/>
      <c r="K34" s="110"/>
      <c r="L34" s="110"/>
      <c r="M34" s="110"/>
      <c r="N34" s="110"/>
      <c r="O34" s="242">
        <f t="shared" si="4"/>
      </c>
      <c r="P34" s="245">
        <f t="shared" si="1"/>
      </c>
      <c r="Q34" s="39"/>
      <c r="R34" s="101"/>
      <c r="S34" s="248">
        <f t="shared" si="2"/>
      </c>
      <c r="T34" s="210">
        <f t="shared" si="3"/>
      </c>
    </row>
    <row r="35" spans="1:20" ht="13.5">
      <c r="A35" s="1"/>
      <c r="B35" s="1"/>
      <c r="C35" s="78"/>
      <c r="D35" s="93">
        <f>IF(COUNT(명렬표!C35)&gt;0,명렬표!C35,"")</f>
      </c>
      <c r="E35" s="94">
        <f>IF(COUNTA(명렬표!D35)&gt;0,명렬표!D35,"")</f>
      </c>
      <c r="F35" s="39"/>
      <c r="G35" s="156"/>
      <c r="H35" s="110"/>
      <c r="I35" s="110"/>
      <c r="J35" s="110"/>
      <c r="K35" s="110"/>
      <c r="L35" s="110"/>
      <c r="M35" s="110"/>
      <c r="N35" s="110"/>
      <c r="O35" s="242">
        <f t="shared" si="4"/>
      </c>
      <c r="P35" s="245">
        <f t="shared" si="1"/>
      </c>
      <c r="Q35" s="39"/>
      <c r="R35" s="101"/>
      <c r="S35" s="248">
        <f t="shared" si="2"/>
      </c>
      <c r="T35" s="210">
        <f t="shared" si="3"/>
      </c>
    </row>
    <row r="36" spans="1:20" ht="13.5">
      <c r="A36" s="1"/>
      <c r="B36" s="1"/>
      <c r="C36" s="78"/>
      <c r="D36" s="93">
        <f>IF(COUNT(명렬표!C36)&gt;0,명렬표!C36,"")</f>
      </c>
      <c r="E36" s="94">
        <f>IF(COUNTA(명렬표!D36)&gt;0,명렬표!D36,"")</f>
      </c>
      <c r="F36" s="39"/>
      <c r="G36" s="156"/>
      <c r="H36" s="110"/>
      <c r="I36" s="110"/>
      <c r="J36" s="110"/>
      <c r="K36" s="110"/>
      <c r="L36" s="110"/>
      <c r="M36" s="110"/>
      <c r="N36" s="110"/>
      <c r="O36" s="242">
        <f t="shared" si="4"/>
      </c>
      <c r="P36" s="245">
        <f t="shared" si="1"/>
      </c>
      <c r="Q36" s="39"/>
      <c r="R36" s="101"/>
      <c r="S36" s="248">
        <f t="shared" si="2"/>
      </c>
      <c r="T36" s="210">
        <f t="shared" si="3"/>
      </c>
    </row>
    <row r="37" spans="1:20" ht="13.5">
      <c r="A37" s="1"/>
      <c r="B37" s="1"/>
      <c r="C37" s="78"/>
      <c r="D37" s="93">
        <f>IF(COUNT(명렬표!C37)&gt;0,명렬표!C37,"")</f>
      </c>
      <c r="E37" s="94">
        <f>IF(COUNTA(명렬표!D37)&gt;0,명렬표!D37,"")</f>
      </c>
      <c r="F37" s="39"/>
      <c r="G37" s="156"/>
      <c r="H37" s="110"/>
      <c r="I37" s="110"/>
      <c r="J37" s="110"/>
      <c r="K37" s="110"/>
      <c r="L37" s="110"/>
      <c r="M37" s="110"/>
      <c r="N37" s="110"/>
      <c r="O37" s="242">
        <f t="shared" si="4"/>
      </c>
      <c r="P37" s="245">
        <f t="shared" si="1"/>
      </c>
      <c r="Q37" s="39"/>
      <c r="R37" s="101"/>
      <c r="S37" s="248">
        <f t="shared" si="2"/>
      </c>
      <c r="T37" s="210">
        <f t="shared" si="3"/>
      </c>
    </row>
    <row r="38" spans="1:20" ht="13.5">
      <c r="A38" s="1"/>
      <c r="B38" s="1"/>
      <c r="C38" s="78"/>
      <c r="D38" s="93">
        <f>IF(COUNT(명렬표!C38)&gt;0,명렬표!C38,"")</f>
      </c>
      <c r="E38" s="94">
        <f>IF(COUNTA(명렬표!D38)&gt;0,명렬표!D38,"")</f>
      </c>
      <c r="F38" s="39"/>
      <c r="G38" s="156"/>
      <c r="H38" s="110"/>
      <c r="I38" s="110"/>
      <c r="J38" s="110"/>
      <c r="K38" s="110"/>
      <c r="L38" s="110"/>
      <c r="M38" s="110"/>
      <c r="N38" s="110"/>
      <c r="O38" s="242">
        <f t="shared" si="4"/>
      </c>
      <c r="P38" s="245">
        <f t="shared" si="1"/>
      </c>
      <c r="Q38" s="39"/>
      <c r="R38" s="101"/>
      <c r="S38" s="248">
        <f t="shared" si="2"/>
      </c>
      <c r="T38" s="210">
        <f t="shared" si="3"/>
      </c>
    </row>
    <row r="39" spans="1:20" ht="13.5">
      <c r="A39" s="1"/>
      <c r="B39" s="1"/>
      <c r="C39" s="78"/>
      <c r="D39" s="93">
        <f>IF(COUNT(명렬표!C39)&gt;0,명렬표!C39,"")</f>
      </c>
      <c r="E39" s="94">
        <f>IF(COUNTA(명렬표!D39)&gt;0,명렬표!D39,"")</f>
      </c>
      <c r="F39" s="39"/>
      <c r="G39" s="156"/>
      <c r="H39" s="110"/>
      <c r="I39" s="110"/>
      <c r="J39" s="110"/>
      <c r="K39" s="110"/>
      <c r="L39" s="110"/>
      <c r="M39" s="110"/>
      <c r="N39" s="110"/>
      <c r="O39" s="242">
        <f t="shared" si="4"/>
      </c>
      <c r="P39" s="245">
        <f t="shared" si="1"/>
      </c>
      <c r="Q39" s="39"/>
      <c r="R39" s="101"/>
      <c r="S39" s="248">
        <f t="shared" si="2"/>
      </c>
      <c r="T39" s="210">
        <f t="shared" si="3"/>
      </c>
    </row>
    <row r="40" spans="1:20" ht="13.5">
      <c r="A40" s="1"/>
      <c r="B40" s="1"/>
      <c r="C40" s="78"/>
      <c r="D40" s="93">
        <f>IF(COUNT(명렬표!C40)&gt;0,명렬표!C40,"")</f>
      </c>
      <c r="E40" s="94">
        <f>IF(COUNTA(명렬표!D40)&gt;0,명렬표!D40,"")</f>
      </c>
      <c r="F40" s="39"/>
      <c r="G40" s="156"/>
      <c r="H40" s="110"/>
      <c r="I40" s="110"/>
      <c r="J40" s="110"/>
      <c r="K40" s="110"/>
      <c r="L40" s="110"/>
      <c r="M40" s="110"/>
      <c r="N40" s="110"/>
      <c r="O40" s="242">
        <f t="shared" si="4"/>
      </c>
      <c r="P40" s="245">
        <f t="shared" si="1"/>
      </c>
      <c r="Q40" s="39"/>
      <c r="R40" s="101"/>
      <c r="S40" s="248">
        <f t="shared" si="2"/>
      </c>
      <c r="T40" s="210">
        <f t="shared" si="3"/>
      </c>
    </row>
    <row r="41" spans="1:20" ht="13.5">
      <c r="A41" s="1"/>
      <c r="B41" s="1"/>
      <c r="C41" s="78"/>
      <c r="D41" s="93">
        <f>IF(COUNT(명렬표!C41)&gt;0,명렬표!C41,"")</f>
      </c>
      <c r="E41" s="94">
        <f>IF(COUNTA(명렬표!D41)&gt;0,명렬표!D41,"")</f>
      </c>
      <c r="F41" s="39"/>
      <c r="G41" s="156"/>
      <c r="H41" s="110"/>
      <c r="I41" s="110"/>
      <c r="J41" s="110"/>
      <c r="K41" s="110"/>
      <c r="L41" s="110"/>
      <c r="M41" s="110"/>
      <c r="N41" s="110"/>
      <c r="O41" s="242">
        <f t="shared" si="4"/>
      </c>
      <c r="P41" s="245">
        <f t="shared" si="1"/>
      </c>
      <c r="Q41" s="39"/>
      <c r="R41" s="101"/>
      <c r="S41" s="248">
        <f t="shared" si="2"/>
      </c>
      <c r="T41" s="210">
        <f t="shared" si="3"/>
      </c>
    </row>
    <row r="42" spans="1:20" ht="13.5">
      <c r="A42" s="1"/>
      <c r="B42" s="1"/>
      <c r="C42" s="78"/>
      <c r="D42" s="93">
        <f>IF(COUNT(명렬표!C42)&gt;0,명렬표!C42,"")</f>
      </c>
      <c r="E42" s="94">
        <f>IF(COUNTA(명렬표!D42)&gt;0,명렬표!D42,"")</f>
      </c>
      <c r="F42" s="39"/>
      <c r="G42" s="156"/>
      <c r="H42" s="110"/>
      <c r="I42" s="110"/>
      <c r="J42" s="110"/>
      <c r="K42" s="110"/>
      <c r="L42" s="110"/>
      <c r="M42" s="110"/>
      <c r="N42" s="110"/>
      <c r="O42" s="242">
        <f t="shared" si="4"/>
      </c>
      <c r="P42" s="245">
        <f t="shared" si="1"/>
      </c>
      <c r="Q42" s="39"/>
      <c r="R42" s="101"/>
      <c r="S42" s="248">
        <f t="shared" si="2"/>
      </c>
      <c r="T42" s="210">
        <f t="shared" si="3"/>
      </c>
    </row>
    <row r="43" spans="1:20" ht="13.5">
      <c r="A43" s="1"/>
      <c r="B43" s="1"/>
      <c r="C43" s="78"/>
      <c r="D43" s="93">
        <f>IF(COUNT(명렬표!C43)&gt;0,명렬표!C43,"")</f>
      </c>
      <c r="E43" s="94">
        <f>IF(COUNTA(명렬표!D43)&gt;0,명렬표!D43,"")</f>
      </c>
      <c r="F43" s="39"/>
      <c r="G43" s="156"/>
      <c r="H43" s="110"/>
      <c r="I43" s="110"/>
      <c r="J43" s="110"/>
      <c r="K43" s="110"/>
      <c r="L43" s="110"/>
      <c r="M43" s="110"/>
      <c r="N43" s="110"/>
      <c r="O43" s="242">
        <f t="shared" si="4"/>
      </c>
      <c r="P43" s="245">
        <f t="shared" si="1"/>
      </c>
      <c r="Q43" s="39"/>
      <c r="R43" s="101"/>
      <c r="S43" s="248">
        <f t="shared" si="2"/>
      </c>
      <c r="T43" s="210">
        <f t="shared" si="3"/>
      </c>
    </row>
    <row r="44" spans="1:20" ht="13.5">
      <c r="A44" s="1"/>
      <c r="B44" s="1"/>
      <c r="C44" s="78"/>
      <c r="D44" s="93">
        <f>IF(COUNT(명렬표!C44)&gt;0,명렬표!C44,"")</f>
      </c>
      <c r="E44" s="94">
        <f>IF(COUNTA(명렬표!D44)&gt;0,명렬표!D44,"")</f>
      </c>
      <c r="F44" s="39"/>
      <c r="G44" s="156"/>
      <c r="H44" s="110"/>
      <c r="I44" s="110"/>
      <c r="J44" s="110"/>
      <c r="K44" s="110"/>
      <c r="L44" s="110"/>
      <c r="M44" s="110"/>
      <c r="N44" s="110"/>
      <c r="O44" s="242">
        <f t="shared" si="4"/>
      </c>
      <c r="P44" s="245">
        <f t="shared" si="1"/>
      </c>
      <c r="Q44" s="39"/>
      <c r="R44" s="101"/>
      <c r="S44" s="248">
        <f t="shared" si="2"/>
      </c>
      <c r="T44" s="210">
        <f t="shared" si="3"/>
      </c>
    </row>
    <row r="45" spans="1:20" ht="13.5">
      <c r="A45" s="1"/>
      <c r="B45" s="1"/>
      <c r="C45" s="78"/>
      <c r="D45" s="93">
        <f>IF(COUNT(명렬표!C45)&gt;0,명렬표!C45,"")</f>
      </c>
      <c r="E45" s="94">
        <f>IF(COUNTA(명렬표!D45)&gt;0,명렬표!D45,"")</f>
      </c>
      <c r="F45" s="39"/>
      <c r="G45" s="156"/>
      <c r="H45" s="110"/>
      <c r="I45" s="110"/>
      <c r="J45" s="110"/>
      <c r="K45" s="110"/>
      <c r="L45" s="110"/>
      <c r="M45" s="110"/>
      <c r="N45" s="110"/>
      <c r="O45" s="242">
        <f t="shared" si="4"/>
      </c>
      <c r="P45" s="245">
        <f t="shared" si="1"/>
      </c>
      <c r="Q45" s="39"/>
      <c r="R45" s="101"/>
      <c r="S45" s="248">
        <f t="shared" si="2"/>
      </c>
      <c r="T45" s="210">
        <f t="shared" si="3"/>
      </c>
    </row>
    <row r="46" spans="1:20" ht="13.5">
      <c r="A46" s="1"/>
      <c r="B46" s="1"/>
      <c r="C46" s="78"/>
      <c r="D46" s="93">
        <f>IF(COUNT(명렬표!C46)&gt;0,명렬표!C46,"")</f>
      </c>
      <c r="E46" s="94">
        <f>IF(COUNTA(명렬표!D46)&gt;0,명렬표!D46,"")</f>
      </c>
      <c r="F46" s="39"/>
      <c r="G46" s="156"/>
      <c r="H46" s="110"/>
      <c r="I46" s="110"/>
      <c r="J46" s="110"/>
      <c r="K46" s="110"/>
      <c r="L46" s="110"/>
      <c r="M46" s="110"/>
      <c r="N46" s="110"/>
      <c r="O46" s="242">
        <f t="shared" si="4"/>
      </c>
      <c r="P46" s="245">
        <f t="shared" si="1"/>
      </c>
      <c r="Q46" s="39"/>
      <c r="R46" s="101"/>
      <c r="S46" s="248">
        <f t="shared" si="2"/>
      </c>
      <c r="T46" s="210">
        <f t="shared" si="3"/>
      </c>
    </row>
    <row r="47" spans="1:20" ht="13.5">
      <c r="A47" s="1"/>
      <c r="B47" s="1"/>
      <c r="C47" s="78"/>
      <c r="D47" s="93">
        <f>IF(COUNT(명렬표!C47)&gt;0,명렬표!C47,"")</f>
      </c>
      <c r="E47" s="94">
        <f>IF(COUNTA(명렬표!D47)&gt;0,명렬표!D47,"")</f>
      </c>
      <c r="F47" s="39"/>
      <c r="G47" s="156"/>
      <c r="H47" s="110"/>
      <c r="I47" s="110"/>
      <c r="J47" s="110"/>
      <c r="K47" s="110"/>
      <c r="L47" s="110"/>
      <c r="M47" s="110"/>
      <c r="N47" s="110"/>
      <c r="O47" s="242">
        <f t="shared" si="4"/>
      </c>
      <c r="P47" s="245">
        <f t="shared" si="1"/>
      </c>
      <c r="Q47" s="39"/>
      <c r="R47" s="101"/>
      <c r="S47" s="248">
        <f t="shared" si="2"/>
      </c>
      <c r="T47" s="210">
        <f t="shared" si="3"/>
      </c>
    </row>
    <row r="48" spans="1:20" ht="13.5">
      <c r="A48" s="1"/>
      <c r="B48" s="1"/>
      <c r="C48" s="78"/>
      <c r="D48" s="93">
        <f>IF(COUNT(명렬표!C48)&gt;0,명렬표!C48,"")</f>
      </c>
      <c r="E48" s="94">
        <f>IF(COUNTA(명렬표!D48)&gt;0,명렬표!D48,"")</f>
      </c>
      <c r="F48" s="39"/>
      <c r="G48" s="156"/>
      <c r="H48" s="110"/>
      <c r="I48" s="110"/>
      <c r="J48" s="110"/>
      <c r="K48" s="110"/>
      <c r="L48" s="110"/>
      <c r="M48" s="110"/>
      <c r="N48" s="110"/>
      <c r="O48" s="242">
        <f t="shared" si="4"/>
      </c>
      <c r="P48" s="245">
        <f t="shared" si="1"/>
      </c>
      <c r="Q48" s="39"/>
      <c r="R48" s="101"/>
      <c r="S48" s="248">
        <f t="shared" si="2"/>
      </c>
      <c r="T48" s="210">
        <f t="shared" si="3"/>
      </c>
    </row>
    <row r="49" spans="1:20" ht="13.5">
      <c r="A49" s="1"/>
      <c r="B49" s="1"/>
      <c r="C49" s="78"/>
      <c r="D49" s="93">
        <f>IF(COUNT(명렬표!C49)&gt;0,명렬표!C49,"")</f>
      </c>
      <c r="E49" s="94">
        <f>IF(COUNTA(명렬표!D49)&gt;0,명렬표!D49,"")</f>
      </c>
      <c r="F49" s="39"/>
      <c r="G49" s="156"/>
      <c r="H49" s="110"/>
      <c r="I49" s="110"/>
      <c r="J49" s="110"/>
      <c r="K49" s="110"/>
      <c r="L49" s="110"/>
      <c r="M49" s="110"/>
      <c r="N49" s="110"/>
      <c r="O49" s="242">
        <f t="shared" si="4"/>
      </c>
      <c r="P49" s="245">
        <f t="shared" si="1"/>
      </c>
      <c r="Q49" s="39"/>
      <c r="R49" s="101"/>
      <c r="S49" s="248">
        <f t="shared" si="2"/>
      </c>
      <c r="T49" s="210">
        <f t="shared" si="3"/>
      </c>
    </row>
    <row r="50" spans="1:20" ht="13.5">
      <c r="A50" s="1"/>
      <c r="B50" s="1"/>
      <c r="C50" s="78"/>
      <c r="D50" s="93">
        <f>IF(COUNT(명렬표!C50)&gt;0,명렬표!C50,"")</f>
      </c>
      <c r="E50" s="94">
        <f>IF(COUNTA(명렬표!D50)&gt;0,명렬표!D50,"")</f>
      </c>
      <c r="F50" s="39"/>
      <c r="G50" s="156"/>
      <c r="H50" s="110"/>
      <c r="I50" s="110"/>
      <c r="J50" s="110"/>
      <c r="K50" s="110"/>
      <c r="L50" s="110"/>
      <c r="M50" s="110"/>
      <c r="N50" s="110"/>
      <c r="O50" s="242">
        <f t="shared" si="4"/>
      </c>
      <c r="P50" s="245">
        <f t="shared" si="1"/>
      </c>
      <c r="Q50" s="39"/>
      <c r="R50" s="101"/>
      <c r="S50" s="248">
        <f t="shared" si="2"/>
      </c>
      <c r="T50" s="210">
        <f t="shared" si="3"/>
      </c>
    </row>
    <row r="51" spans="1:20" ht="13.5">
      <c r="A51" s="1"/>
      <c r="B51" s="1"/>
      <c r="C51" s="78"/>
      <c r="D51" s="93">
        <f>IF(COUNT(명렬표!C51)&gt;0,명렬표!C51,"")</f>
      </c>
      <c r="E51" s="94">
        <f>IF(COUNTA(명렬표!D51)&gt;0,명렬표!D51,"")</f>
      </c>
      <c r="F51" s="39"/>
      <c r="G51" s="156"/>
      <c r="H51" s="110"/>
      <c r="I51" s="110"/>
      <c r="J51" s="110"/>
      <c r="K51" s="110"/>
      <c r="L51" s="110"/>
      <c r="M51" s="110"/>
      <c r="N51" s="110"/>
      <c r="O51" s="242">
        <f t="shared" si="4"/>
      </c>
      <c r="P51" s="245">
        <f t="shared" si="1"/>
      </c>
      <c r="Q51" s="39"/>
      <c r="R51" s="101"/>
      <c r="S51" s="248">
        <f t="shared" si="2"/>
      </c>
      <c r="T51" s="210">
        <f t="shared" si="3"/>
      </c>
    </row>
    <row r="52" spans="1:20" ht="13.5">
      <c r="A52" s="1"/>
      <c r="B52" s="1"/>
      <c r="C52" s="78"/>
      <c r="D52" s="93">
        <f>IF(COUNT(명렬표!C52)&gt;0,명렬표!C52,"")</f>
      </c>
      <c r="E52" s="94">
        <f>IF(COUNTA(명렬표!D52)&gt;0,명렬표!D52,"")</f>
      </c>
      <c r="F52" s="39"/>
      <c r="G52" s="156"/>
      <c r="H52" s="110"/>
      <c r="I52" s="110"/>
      <c r="J52" s="110"/>
      <c r="K52" s="110"/>
      <c r="L52" s="110"/>
      <c r="M52" s="110"/>
      <c r="N52" s="110"/>
      <c r="O52" s="242">
        <f t="shared" si="4"/>
      </c>
      <c r="P52" s="245">
        <f t="shared" si="1"/>
      </c>
      <c r="Q52" s="39"/>
      <c r="R52" s="101"/>
      <c r="S52" s="248">
        <f t="shared" si="2"/>
      </c>
      <c r="T52" s="210">
        <f t="shared" si="3"/>
      </c>
    </row>
    <row r="53" spans="1:20" ht="13.5">
      <c r="A53" s="1"/>
      <c r="B53" s="1"/>
      <c r="C53" s="78"/>
      <c r="D53" s="93">
        <f>IF(COUNT(명렬표!C53)&gt;0,명렬표!C53,"")</f>
      </c>
      <c r="E53" s="94">
        <f>IF(COUNTA(명렬표!D53)&gt;0,명렬표!D53,"")</f>
      </c>
      <c r="F53" s="39"/>
      <c r="G53" s="156"/>
      <c r="H53" s="110"/>
      <c r="I53" s="110"/>
      <c r="J53" s="110"/>
      <c r="K53" s="110"/>
      <c r="L53" s="110"/>
      <c r="M53" s="110"/>
      <c r="N53" s="110"/>
      <c r="O53" s="242">
        <f t="shared" si="4"/>
      </c>
      <c r="P53" s="245">
        <f t="shared" si="1"/>
      </c>
      <c r="Q53" s="39"/>
      <c r="R53" s="101"/>
      <c r="S53" s="248">
        <f t="shared" si="2"/>
      </c>
      <c r="T53" s="210">
        <f t="shared" si="3"/>
      </c>
    </row>
    <row r="54" spans="1:20" ht="13.5">
      <c r="A54" s="1"/>
      <c r="B54" s="1"/>
      <c r="C54" s="78"/>
      <c r="D54" s="93">
        <f>IF(COUNT(명렬표!C54)&gt;0,명렬표!C54,"")</f>
      </c>
      <c r="E54" s="94">
        <f>IF(COUNTA(명렬표!D54)&gt;0,명렬표!D54,"")</f>
      </c>
      <c r="F54" s="39"/>
      <c r="G54" s="156"/>
      <c r="H54" s="110"/>
      <c r="I54" s="110"/>
      <c r="J54" s="110"/>
      <c r="K54" s="110"/>
      <c r="L54" s="110"/>
      <c r="M54" s="110"/>
      <c r="N54" s="110"/>
      <c r="O54" s="242">
        <f t="shared" si="4"/>
      </c>
      <c r="P54" s="245">
        <f t="shared" si="1"/>
      </c>
      <c r="Q54" s="39"/>
      <c r="R54" s="101"/>
      <c r="S54" s="248">
        <f t="shared" si="2"/>
      </c>
      <c r="T54" s="210">
        <f t="shared" si="3"/>
      </c>
    </row>
    <row r="55" spans="1:20" ht="13.5">
      <c r="A55" s="1"/>
      <c r="B55" s="1"/>
      <c r="C55" s="78"/>
      <c r="D55" s="93">
        <f>IF(COUNT(명렬표!C55)&gt;0,명렬표!C55,"")</f>
      </c>
      <c r="E55" s="94">
        <f>IF(COUNTA(명렬표!D55)&gt;0,명렬표!D55,"")</f>
      </c>
      <c r="F55" s="39"/>
      <c r="G55" s="156"/>
      <c r="H55" s="110"/>
      <c r="I55" s="110"/>
      <c r="J55" s="110"/>
      <c r="K55" s="110"/>
      <c r="L55" s="110"/>
      <c r="M55" s="110"/>
      <c r="N55" s="110"/>
      <c r="O55" s="242">
        <f t="shared" si="4"/>
      </c>
      <c r="P55" s="245">
        <f t="shared" si="1"/>
      </c>
      <c r="Q55" s="39"/>
      <c r="R55" s="101"/>
      <c r="S55" s="248">
        <f t="shared" si="2"/>
      </c>
      <c r="T55" s="210">
        <f t="shared" si="3"/>
      </c>
    </row>
    <row r="56" spans="1:20" ht="13.5">
      <c r="A56" s="1"/>
      <c r="B56" s="1"/>
      <c r="C56" s="78"/>
      <c r="D56" s="93">
        <f>IF(COUNT(명렬표!C56)&gt;0,명렬표!C56,"")</f>
      </c>
      <c r="E56" s="94">
        <f>IF(COUNTA(명렬표!D56)&gt;0,명렬표!D56,"")</f>
      </c>
      <c r="F56" s="39"/>
      <c r="G56" s="156"/>
      <c r="H56" s="110"/>
      <c r="I56" s="110"/>
      <c r="J56" s="110"/>
      <c r="K56" s="110"/>
      <c r="L56" s="110"/>
      <c r="M56" s="110"/>
      <c r="N56" s="110"/>
      <c r="O56" s="242">
        <f t="shared" si="4"/>
      </c>
      <c r="P56" s="245">
        <f t="shared" si="1"/>
      </c>
      <c r="Q56" s="39"/>
      <c r="R56" s="101"/>
      <c r="S56" s="248">
        <f t="shared" si="2"/>
      </c>
      <c r="T56" s="210">
        <f t="shared" si="3"/>
      </c>
    </row>
    <row r="57" spans="1:20" ht="13.5">
      <c r="A57" s="1"/>
      <c r="B57" s="1"/>
      <c r="C57" s="78"/>
      <c r="D57" s="93">
        <f>IF(COUNT(명렬표!C57)&gt;0,명렬표!C57,"")</f>
      </c>
      <c r="E57" s="94">
        <f>IF(COUNTA(명렬표!D57)&gt;0,명렬표!D57,"")</f>
      </c>
      <c r="F57" s="39"/>
      <c r="G57" s="156"/>
      <c r="H57" s="110"/>
      <c r="I57" s="110"/>
      <c r="J57" s="110"/>
      <c r="K57" s="110"/>
      <c r="L57" s="110"/>
      <c r="M57" s="110"/>
      <c r="N57" s="110"/>
      <c r="O57" s="242">
        <f t="shared" si="4"/>
      </c>
      <c r="P57" s="245">
        <f t="shared" si="1"/>
      </c>
      <c r="Q57" s="39"/>
      <c r="R57" s="101"/>
      <c r="S57" s="248">
        <f t="shared" si="2"/>
      </c>
      <c r="T57" s="210">
        <f t="shared" si="3"/>
      </c>
    </row>
    <row r="58" spans="1:20" ht="14.25" thickBot="1">
      <c r="A58" s="114"/>
      <c r="B58" s="114"/>
      <c r="C58" s="115"/>
      <c r="D58" s="95">
        <f>IF(COUNT(명렬표!C58)&gt;0,명렬표!C58,"")</f>
      </c>
      <c r="E58" s="90">
        <f>IF(COUNTA(명렬표!D58)&gt;0,명렬표!D58,"")</f>
      </c>
      <c r="F58" s="39"/>
      <c r="G58" s="156"/>
      <c r="H58" s="110"/>
      <c r="I58" s="110"/>
      <c r="J58" s="110"/>
      <c r="K58" s="110"/>
      <c r="L58" s="110"/>
      <c r="M58" s="110"/>
      <c r="N58" s="110"/>
      <c r="O58" s="242">
        <f t="shared" si="4"/>
      </c>
      <c r="P58" s="245">
        <f t="shared" si="1"/>
      </c>
      <c r="Q58" s="43"/>
      <c r="R58" s="102"/>
      <c r="S58" s="248">
        <f t="shared" si="2"/>
      </c>
      <c r="T58" s="210">
        <f t="shared" si="3"/>
      </c>
    </row>
    <row r="59" spans="1:20" ht="13.5">
      <c r="A59" s="1"/>
      <c r="B59" s="1"/>
      <c r="C59" s="78"/>
      <c r="D59" s="91">
        <f>IF(COUNT(명렬표!F9)&gt;0,명렬표!F9,"")</f>
      </c>
      <c r="E59" s="92">
        <f>IF(COUNTA(명렬표!G9)&gt;0,명렬표!G9,"")</f>
      </c>
      <c r="F59" s="39"/>
      <c r="G59" s="156"/>
      <c r="H59" s="110"/>
      <c r="I59" s="110"/>
      <c r="J59" s="110"/>
      <c r="K59" s="110"/>
      <c r="L59" s="110"/>
      <c r="M59" s="110"/>
      <c r="N59" s="110"/>
      <c r="O59" s="242">
        <f t="shared" si="4"/>
      </c>
      <c r="P59" s="245">
        <f t="shared" si="1"/>
      </c>
      <c r="Q59" s="70"/>
      <c r="R59" s="100"/>
      <c r="S59" s="248">
        <f t="shared" si="2"/>
      </c>
      <c r="T59" s="210">
        <f t="shared" si="3"/>
      </c>
    </row>
    <row r="60" spans="1:20" ht="13.5">
      <c r="A60" s="1"/>
      <c r="B60" s="1"/>
      <c r="C60" s="78"/>
      <c r="D60" s="93">
        <f>IF(COUNT(명렬표!F10)&gt;0,명렬표!F10,"")</f>
      </c>
      <c r="E60" s="94">
        <f>IF(COUNTA(명렬표!G10)&gt;0,명렬표!G10,"")</f>
      </c>
      <c r="F60" s="39"/>
      <c r="G60" s="156"/>
      <c r="H60" s="110"/>
      <c r="I60" s="110"/>
      <c r="J60" s="110"/>
      <c r="K60" s="110"/>
      <c r="L60" s="110"/>
      <c r="M60" s="110"/>
      <c r="N60" s="110"/>
      <c r="O60" s="242">
        <f t="shared" si="4"/>
      </c>
      <c r="P60" s="245">
        <f t="shared" si="1"/>
      </c>
      <c r="Q60" s="39"/>
      <c r="R60" s="101"/>
      <c r="S60" s="248">
        <f t="shared" si="2"/>
      </c>
      <c r="T60" s="210">
        <f t="shared" si="3"/>
      </c>
    </row>
    <row r="61" spans="1:20" ht="13.5">
      <c r="A61" s="1"/>
      <c r="B61" s="268" t="s">
        <v>56</v>
      </c>
      <c r="C61" s="78"/>
      <c r="D61" s="93">
        <f>IF(COUNT(명렬표!F11)&gt;0,명렬표!F11,"")</f>
      </c>
      <c r="E61" s="94">
        <f>IF(COUNTA(명렬표!G11)&gt;0,명렬표!G11,"")</f>
      </c>
      <c r="F61" s="39"/>
      <c r="G61" s="156"/>
      <c r="H61" s="110"/>
      <c r="I61" s="110"/>
      <c r="J61" s="110"/>
      <c r="K61" s="110"/>
      <c r="L61" s="110"/>
      <c r="M61" s="110"/>
      <c r="N61" s="110"/>
      <c r="O61" s="242">
        <f t="shared" si="4"/>
      </c>
      <c r="P61" s="245">
        <f t="shared" si="1"/>
      </c>
      <c r="Q61" s="39"/>
      <c r="R61" s="101"/>
      <c r="S61" s="248">
        <f t="shared" si="2"/>
      </c>
      <c r="T61" s="210">
        <f t="shared" si="3"/>
      </c>
    </row>
    <row r="62" spans="1:20" ht="13.5">
      <c r="A62" s="1"/>
      <c r="B62" s="269"/>
      <c r="C62" s="78"/>
      <c r="D62" s="93">
        <f>IF(COUNT(명렬표!F12)&gt;0,명렬표!F12,"")</f>
      </c>
      <c r="E62" s="94">
        <f>IF(COUNTA(명렬표!G12)&gt;0,명렬표!G12,"")</f>
      </c>
      <c r="F62" s="39"/>
      <c r="G62" s="156"/>
      <c r="H62" s="110"/>
      <c r="I62" s="110"/>
      <c r="J62" s="110"/>
      <c r="K62" s="110"/>
      <c r="L62" s="110"/>
      <c r="M62" s="110"/>
      <c r="N62" s="110"/>
      <c r="O62" s="242">
        <f t="shared" si="4"/>
      </c>
      <c r="P62" s="245">
        <f t="shared" si="1"/>
      </c>
      <c r="Q62" s="39"/>
      <c r="R62" s="101"/>
      <c r="S62" s="248">
        <f t="shared" si="2"/>
      </c>
      <c r="T62" s="210">
        <f t="shared" si="3"/>
      </c>
    </row>
    <row r="63" spans="1:20" ht="13.5">
      <c r="A63" s="1"/>
      <c r="B63" s="269"/>
      <c r="C63" s="78"/>
      <c r="D63" s="93">
        <f>IF(COUNT(명렬표!F13)&gt;0,명렬표!F13,"")</f>
      </c>
      <c r="E63" s="94">
        <f>IF(COUNTA(명렬표!G13)&gt;0,명렬표!G13,"")</f>
      </c>
      <c r="F63" s="39"/>
      <c r="G63" s="156"/>
      <c r="H63" s="110"/>
      <c r="I63" s="110"/>
      <c r="J63" s="110"/>
      <c r="K63" s="110"/>
      <c r="L63" s="110"/>
      <c r="M63" s="110"/>
      <c r="N63" s="110"/>
      <c r="O63" s="242">
        <f t="shared" si="4"/>
      </c>
      <c r="P63" s="245">
        <f t="shared" si="1"/>
      </c>
      <c r="Q63" s="39"/>
      <c r="R63" s="101"/>
      <c r="S63" s="248">
        <f t="shared" si="2"/>
      </c>
      <c r="T63" s="210">
        <f t="shared" si="3"/>
      </c>
    </row>
    <row r="64" spans="1:20" ht="13.5">
      <c r="A64" s="1"/>
      <c r="B64" s="269"/>
      <c r="C64" s="78"/>
      <c r="D64" s="93">
        <f>IF(COUNT(명렬표!F14)&gt;0,명렬표!F14,"")</f>
      </c>
      <c r="E64" s="94">
        <f>IF(COUNTA(명렬표!G14)&gt;0,명렬표!G14,"")</f>
      </c>
      <c r="F64" s="39"/>
      <c r="G64" s="156"/>
      <c r="H64" s="110"/>
      <c r="I64" s="110"/>
      <c r="J64" s="110"/>
      <c r="K64" s="110"/>
      <c r="L64" s="110"/>
      <c r="M64" s="110"/>
      <c r="N64" s="110"/>
      <c r="O64" s="242">
        <f t="shared" si="4"/>
      </c>
      <c r="P64" s="245">
        <f t="shared" si="1"/>
      </c>
      <c r="Q64" s="39"/>
      <c r="R64" s="101"/>
      <c r="S64" s="248">
        <f t="shared" si="2"/>
      </c>
      <c r="T64" s="210">
        <f t="shared" si="3"/>
      </c>
    </row>
    <row r="65" spans="1:20" ht="13.5">
      <c r="A65" s="1"/>
      <c r="B65" s="269"/>
      <c r="C65" s="78"/>
      <c r="D65" s="93">
        <f>IF(COUNT(명렬표!F15)&gt;0,명렬표!F15,"")</f>
      </c>
      <c r="E65" s="94">
        <f>IF(COUNTA(명렬표!G15)&gt;0,명렬표!G15,"")</f>
      </c>
      <c r="F65" s="39"/>
      <c r="G65" s="156"/>
      <c r="H65" s="110"/>
      <c r="I65" s="110"/>
      <c r="J65" s="110"/>
      <c r="K65" s="110"/>
      <c r="L65" s="110"/>
      <c r="M65" s="110"/>
      <c r="N65" s="110"/>
      <c r="O65" s="242">
        <f t="shared" si="4"/>
      </c>
      <c r="P65" s="245">
        <f t="shared" si="1"/>
      </c>
      <c r="Q65" s="39"/>
      <c r="R65" s="101"/>
      <c r="S65" s="248">
        <f t="shared" si="2"/>
      </c>
      <c r="T65" s="210">
        <f t="shared" si="3"/>
      </c>
    </row>
    <row r="66" spans="1:20" ht="13.5">
      <c r="A66" s="1"/>
      <c r="B66" s="269"/>
      <c r="C66" s="78"/>
      <c r="D66" s="93">
        <f>IF(COUNT(명렬표!F16)&gt;0,명렬표!F16,"")</f>
      </c>
      <c r="E66" s="94">
        <f>IF(COUNTA(명렬표!G16)&gt;0,명렬표!G16,"")</f>
      </c>
      <c r="F66" s="39"/>
      <c r="G66" s="156"/>
      <c r="H66" s="110"/>
      <c r="I66" s="110"/>
      <c r="J66" s="110"/>
      <c r="K66" s="110"/>
      <c r="L66" s="110"/>
      <c r="M66" s="110"/>
      <c r="N66" s="110"/>
      <c r="O66" s="242">
        <f t="shared" si="4"/>
      </c>
      <c r="P66" s="245">
        <f t="shared" si="1"/>
      </c>
      <c r="Q66" s="39"/>
      <c r="R66" s="101"/>
      <c r="S66" s="248">
        <f t="shared" si="2"/>
      </c>
      <c r="T66" s="210">
        <f t="shared" si="3"/>
      </c>
    </row>
    <row r="67" spans="1:20" ht="13.5">
      <c r="A67" s="1"/>
      <c r="B67" s="270"/>
      <c r="C67" s="78"/>
      <c r="D67" s="93">
        <f>IF(COUNT(명렬표!F17)&gt;0,명렬표!F17,"")</f>
      </c>
      <c r="E67" s="94">
        <f>IF(COUNTA(명렬표!G17)&gt;0,명렬표!G17,"")</f>
      </c>
      <c r="F67" s="39"/>
      <c r="G67" s="156"/>
      <c r="H67" s="110"/>
      <c r="I67" s="110"/>
      <c r="J67" s="110"/>
      <c r="K67" s="110"/>
      <c r="L67" s="110"/>
      <c r="M67" s="110"/>
      <c r="N67" s="110"/>
      <c r="O67" s="242">
        <f t="shared" si="4"/>
      </c>
      <c r="P67" s="245">
        <f t="shared" si="1"/>
      </c>
      <c r="Q67" s="39"/>
      <c r="R67" s="101"/>
      <c r="S67" s="248">
        <f t="shared" si="2"/>
      </c>
      <c r="T67" s="210">
        <f t="shared" si="3"/>
      </c>
    </row>
    <row r="68" spans="1:20" ht="13.5">
      <c r="A68" s="1"/>
      <c r="B68" s="1"/>
      <c r="C68" s="78"/>
      <c r="D68" s="93">
        <f>IF(COUNT(명렬표!F18)&gt;0,명렬표!F18,"")</f>
      </c>
      <c r="E68" s="94">
        <f>IF(COUNTA(명렬표!G18)&gt;0,명렬표!G18,"")</f>
      </c>
      <c r="F68" s="39"/>
      <c r="G68" s="156"/>
      <c r="H68" s="110"/>
      <c r="I68" s="110"/>
      <c r="J68" s="110"/>
      <c r="K68" s="110"/>
      <c r="L68" s="110"/>
      <c r="M68" s="110"/>
      <c r="N68" s="110"/>
      <c r="O68" s="242">
        <f t="shared" si="4"/>
      </c>
      <c r="P68" s="245">
        <f t="shared" si="1"/>
      </c>
      <c r="Q68" s="39"/>
      <c r="R68" s="101"/>
      <c r="S68" s="248">
        <f t="shared" si="2"/>
      </c>
      <c r="T68" s="210">
        <f t="shared" si="3"/>
      </c>
    </row>
    <row r="69" spans="1:20" ht="13.5">
      <c r="A69" s="1"/>
      <c r="B69" s="1"/>
      <c r="C69" s="78"/>
      <c r="D69" s="93">
        <f>IF(COUNT(명렬표!F19)&gt;0,명렬표!F19,"")</f>
      </c>
      <c r="E69" s="94">
        <f>IF(COUNTA(명렬표!G19)&gt;0,명렬표!G19,"")</f>
      </c>
      <c r="F69" s="39"/>
      <c r="G69" s="156"/>
      <c r="H69" s="110"/>
      <c r="I69" s="110"/>
      <c r="J69" s="110"/>
      <c r="K69" s="110"/>
      <c r="L69" s="110"/>
      <c r="M69" s="110"/>
      <c r="N69" s="110"/>
      <c r="O69" s="242">
        <f t="shared" si="4"/>
      </c>
      <c r="P69" s="245">
        <f t="shared" si="1"/>
      </c>
      <c r="Q69" s="39"/>
      <c r="R69" s="101"/>
      <c r="S69" s="248">
        <f t="shared" si="2"/>
      </c>
      <c r="T69" s="210">
        <f t="shared" si="3"/>
      </c>
    </row>
    <row r="70" spans="1:20" ht="13.5">
      <c r="A70" s="1"/>
      <c r="B70" s="1"/>
      <c r="C70" s="78"/>
      <c r="D70" s="93">
        <f>IF(COUNT(명렬표!F20)&gt;0,명렬표!F20,"")</f>
      </c>
      <c r="E70" s="94">
        <f>IF(COUNTA(명렬표!G20)&gt;0,명렬표!G20,"")</f>
      </c>
      <c r="F70" s="39"/>
      <c r="G70" s="156"/>
      <c r="H70" s="110"/>
      <c r="I70" s="110"/>
      <c r="J70" s="110"/>
      <c r="K70" s="110"/>
      <c r="L70" s="110"/>
      <c r="M70" s="110"/>
      <c r="N70" s="110"/>
      <c r="O70" s="242">
        <f t="shared" si="4"/>
      </c>
      <c r="P70" s="245">
        <f t="shared" si="1"/>
      </c>
      <c r="Q70" s="39"/>
      <c r="R70" s="101"/>
      <c r="S70" s="248">
        <f t="shared" si="2"/>
      </c>
      <c r="T70" s="210">
        <f t="shared" si="3"/>
      </c>
    </row>
    <row r="71" spans="1:20" ht="13.5">
      <c r="A71" s="1"/>
      <c r="B71" s="1"/>
      <c r="C71" s="78"/>
      <c r="D71" s="93">
        <f>IF(COUNT(명렬표!F21)&gt;0,명렬표!F21,"")</f>
      </c>
      <c r="E71" s="94">
        <f>IF(COUNTA(명렬표!G21)&gt;0,명렬표!G21,"")</f>
      </c>
      <c r="F71" s="39"/>
      <c r="G71" s="156"/>
      <c r="H71" s="110"/>
      <c r="I71" s="110"/>
      <c r="J71" s="110"/>
      <c r="K71" s="110"/>
      <c r="L71" s="110"/>
      <c r="M71" s="110"/>
      <c r="N71" s="110"/>
      <c r="O71" s="242">
        <f t="shared" si="4"/>
      </c>
      <c r="P71" s="245">
        <f t="shared" si="1"/>
      </c>
      <c r="Q71" s="39"/>
      <c r="R71" s="101"/>
      <c r="S71" s="248">
        <f t="shared" si="2"/>
      </c>
      <c r="T71" s="210">
        <f t="shared" si="3"/>
      </c>
    </row>
    <row r="72" spans="1:20" ht="13.5">
      <c r="A72" s="1"/>
      <c r="B72" s="1"/>
      <c r="C72" s="78"/>
      <c r="D72" s="93">
        <f>IF(COUNT(명렬표!F22)&gt;0,명렬표!F22,"")</f>
      </c>
      <c r="E72" s="94">
        <f>IF(COUNTA(명렬표!G22)&gt;0,명렬표!G22,"")</f>
      </c>
      <c r="F72" s="39"/>
      <c r="G72" s="156"/>
      <c r="H72" s="110"/>
      <c r="I72" s="110"/>
      <c r="J72" s="110"/>
      <c r="K72" s="110"/>
      <c r="L72" s="110"/>
      <c r="M72" s="110"/>
      <c r="N72" s="110"/>
      <c r="O72" s="242">
        <f t="shared" si="4"/>
      </c>
      <c r="P72" s="245">
        <f t="shared" si="1"/>
      </c>
      <c r="Q72" s="39"/>
      <c r="R72" s="101"/>
      <c r="S72" s="248">
        <f t="shared" si="2"/>
      </c>
      <c r="T72" s="210">
        <f t="shared" si="3"/>
      </c>
    </row>
    <row r="73" spans="1:20" ht="13.5">
      <c r="A73" s="1"/>
      <c r="B73" s="1"/>
      <c r="C73" s="78"/>
      <c r="D73" s="93">
        <f>IF(COUNT(명렬표!F23)&gt;0,명렬표!F23,"")</f>
      </c>
      <c r="E73" s="94">
        <f>IF(COUNTA(명렬표!G23)&gt;0,명렬표!G23,"")</f>
      </c>
      <c r="F73" s="39"/>
      <c r="G73" s="156"/>
      <c r="H73" s="110"/>
      <c r="I73" s="110"/>
      <c r="J73" s="110"/>
      <c r="K73" s="110"/>
      <c r="L73" s="110"/>
      <c r="M73" s="110"/>
      <c r="N73" s="110"/>
      <c r="O73" s="242">
        <f t="shared" si="4"/>
      </c>
      <c r="P73" s="245">
        <f t="shared" si="1"/>
      </c>
      <c r="Q73" s="39"/>
      <c r="R73" s="101"/>
      <c r="S73" s="248">
        <f t="shared" si="2"/>
      </c>
      <c r="T73" s="210">
        <f t="shared" si="3"/>
      </c>
    </row>
    <row r="74" spans="1:20" ht="13.5">
      <c r="A74" s="1"/>
      <c r="B74" s="1"/>
      <c r="C74" s="78"/>
      <c r="D74" s="93">
        <f>IF(COUNT(명렬표!F24)&gt;0,명렬표!F24,"")</f>
      </c>
      <c r="E74" s="94">
        <f>IF(COUNTA(명렬표!G24)&gt;0,명렬표!G24,"")</f>
      </c>
      <c r="F74" s="39"/>
      <c r="G74" s="156"/>
      <c r="H74" s="110"/>
      <c r="I74" s="110"/>
      <c r="J74" s="110"/>
      <c r="K74" s="110"/>
      <c r="L74" s="110"/>
      <c r="M74" s="110"/>
      <c r="N74" s="110"/>
      <c r="O74" s="242">
        <f t="shared" si="4"/>
      </c>
      <c r="P74" s="245">
        <f aca="true" t="shared" si="5" ref="P74:P137">IF(O74="","",O74*$P$8)</f>
      </c>
      <c r="Q74" s="39"/>
      <c r="R74" s="101"/>
      <c r="S74" s="248">
        <f aca="true" t="shared" si="6" ref="S74:S137">IF(Q74="","",AVERAGE(Q74,R74)*$S$8)</f>
      </c>
      <c r="T74" s="210">
        <f aca="true" t="shared" si="7" ref="T74:T137">IF(COUNT(P74,S74)&gt;0,SUM(P74,S74),"")</f>
      </c>
    </row>
    <row r="75" spans="1:20" ht="13.5">
      <c r="A75" s="1"/>
      <c r="B75" s="1"/>
      <c r="C75" s="78"/>
      <c r="D75" s="93">
        <f>IF(COUNT(명렬표!F25)&gt;0,명렬표!F25,"")</f>
      </c>
      <c r="E75" s="94">
        <f>IF(COUNTA(명렬표!G25)&gt;0,명렬표!G25,"")</f>
      </c>
      <c r="F75" s="39"/>
      <c r="G75" s="156"/>
      <c r="H75" s="110"/>
      <c r="I75" s="110"/>
      <c r="J75" s="110"/>
      <c r="K75" s="110"/>
      <c r="L75" s="110"/>
      <c r="M75" s="110"/>
      <c r="N75" s="110"/>
      <c r="O75" s="242">
        <f t="shared" si="4"/>
      </c>
      <c r="P75" s="245">
        <f t="shared" si="5"/>
      </c>
      <c r="Q75" s="39"/>
      <c r="R75" s="101"/>
      <c r="S75" s="248">
        <f t="shared" si="6"/>
      </c>
      <c r="T75" s="210">
        <f t="shared" si="7"/>
      </c>
    </row>
    <row r="76" spans="1:20" ht="13.5">
      <c r="A76" s="1"/>
      <c r="B76" s="1"/>
      <c r="C76" s="78"/>
      <c r="D76" s="93">
        <f>IF(COUNT(명렬표!F26)&gt;0,명렬표!F26,"")</f>
      </c>
      <c r="E76" s="94">
        <f>IF(COUNTA(명렬표!G26)&gt;0,명렬표!G26,"")</f>
      </c>
      <c r="F76" s="39"/>
      <c r="G76" s="156"/>
      <c r="H76" s="110"/>
      <c r="I76" s="110"/>
      <c r="J76" s="110"/>
      <c r="K76" s="110"/>
      <c r="L76" s="110"/>
      <c r="M76" s="110"/>
      <c r="N76" s="110"/>
      <c r="O76" s="242">
        <f t="shared" si="4"/>
      </c>
      <c r="P76" s="245">
        <f t="shared" si="5"/>
      </c>
      <c r="Q76" s="39"/>
      <c r="R76" s="101"/>
      <c r="S76" s="248">
        <f t="shared" si="6"/>
      </c>
      <c r="T76" s="210">
        <f t="shared" si="7"/>
      </c>
    </row>
    <row r="77" spans="1:20" ht="13.5">
      <c r="A77" s="1"/>
      <c r="B77" s="1"/>
      <c r="C77" s="78"/>
      <c r="D77" s="93">
        <f>IF(COUNT(명렬표!F27)&gt;0,명렬표!F27,"")</f>
      </c>
      <c r="E77" s="94">
        <f>IF(COUNTA(명렬표!G27)&gt;0,명렬표!G27,"")</f>
      </c>
      <c r="F77" s="39"/>
      <c r="G77" s="156"/>
      <c r="H77" s="110"/>
      <c r="I77" s="110"/>
      <c r="J77" s="110"/>
      <c r="K77" s="110"/>
      <c r="L77" s="110"/>
      <c r="M77" s="110"/>
      <c r="N77" s="110"/>
      <c r="O77" s="242">
        <f aca="true" t="shared" si="8" ref="O77:O140">IF(F77="","",SUM(F77:N77))</f>
      </c>
      <c r="P77" s="245">
        <f t="shared" si="5"/>
      </c>
      <c r="Q77" s="39"/>
      <c r="R77" s="101"/>
      <c r="S77" s="248">
        <f t="shared" si="6"/>
      </c>
      <c r="T77" s="210">
        <f t="shared" si="7"/>
      </c>
    </row>
    <row r="78" spans="1:20" ht="13.5">
      <c r="A78" s="1"/>
      <c r="B78" s="1"/>
      <c r="C78" s="78"/>
      <c r="D78" s="93">
        <f>IF(COUNT(명렬표!F28)&gt;0,명렬표!F28,"")</f>
      </c>
      <c r="E78" s="94">
        <f>IF(COUNTA(명렬표!G28)&gt;0,명렬표!G28,"")</f>
      </c>
      <c r="F78" s="39"/>
      <c r="G78" s="156"/>
      <c r="H78" s="110"/>
      <c r="I78" s="110"/>
      <c r="J78" s="110"/>
      <c r="K78" s="110"/>
      <c r="L78" s="110"/>
      <c r="M78" s="110"/>
      <c r="N78" s="110"/>
      <c r="O78" s="242">
        <f t="shared" si="8"/>
      </c>
      <c r="P78" s="245">
        <f t="shared" si="5"/>
      </c>
      <c r="Q78" s="39"/>
      <c r="R78" s="101"/>
      <c r="S78" s="248">
        <f t="shared" si="6"/>
      </c>
      <c r="T78" s="210">
        <f t="shared" si="7"/>
      </c>
    </row>
    <row r="79" spans="1:20" ht="13.5">
      <c r="A79" s="1"/>
      <c r="B79" s="1"/>
      <c r="C79" s="78"/>
      <c r="D79" s="93">
        <f>IF(COUNT(명렬표!F29)&gt;0,명렬표!F29,"")</f>
      </c>
      <c r="E79" s="94">
        <f>IF(COUNTA(명렬표!G29)&gt;0,명렬표!G29,"")</f>
      </c>
      <c r="F79" s="39"/>
      <c r="G79" s="156"/>
      <c r="H79" s="110"/>
      <c r="I79" s="110"/>
      <c r="J79" s="110"/>
      <c r="K79" s="110"/>
      <c r="L79" s="110"/>
      <c r="M79" s="110"/>
      <c r="N79" s="110"/>
      <c r="O79" s="242">
        <f t="shared" si="8"/>
      </c>
      <c r="P79" s="245">
        <f t="shared" si="5"/>
      </c>
      <c r="Q79" s="39"/>
      <c r="R79" s="101"/>
      <c r="S79" s="248">
        <f t="shared" si="6"/>
      </c>
      <c r="T79" s="210">
        <f t="shared" si="7"/>
      </c>
    </row>
    <row r="80" spans="1:20" ht="13.5">
      <c r="A80" s="1"/>
      <c r="B80" s="1"/>
      <c r="C80" s="78"/>
      <c r="D80" s="93">
        <f>IF(COUNT(명렬표!F30)&gt;0,명렬표!F30,"")</f>
      </c>
      <c r="E80" s="94">
        <f>IF(COUNTA(명렬표!G30)&gt;0,명렬표!G30,"")</f>
      </c>
      <c r="F80" s="39"/>
      <c r="G80" s="156"/>
      <c r="H80" s="110"/>
      <c r="I80" s="110"/>
      <c r="J80" s="110"/>
      <c r="K80" s="110"/>
      <c r="L80" s="110"/>
      <c r="M80" s="110"/>
      <c r="N80" s="110"/>
      <c r="O80" s="242">
        <f t="shared" si="8"/>
      </c>
      <c r="P80" s="245">
        <f t="shared" si="5"/>
      </c>
      <c r="Q80" s="39"/>
      <c r="R80" s="101"/>
      <c r="S80" s="248">
        <f t="shared" si="6"/>
      </c>
      <c r="T80" s="210">
        <f t="shared" si="7"/>
      </c>
    </row>
    <row r="81" spans="1:20" ht="13.5">
      <c r="A81" s="1"/>
      <c r="B81" s="1"/>
      <c r="C81" s="78"/>
      <c r="D81" s="93">
        <f>IF(COUNT(명렬표!F31)&gt;0,명렬표!F31,"")</f>
      </c>
      <c r="E81" s="94">
        <f>IF(COUNTA(명렬표!G31)&gt;0,명렬표!G31,"")</f>
      </c>
      <c r="F81" s="39"/>
      <c r="G81" s="156"/>
      <c r="H81" s="110"/>
      <c r="I81" s="110"/>
      <c r="J81" s="110"/>
      <c r="K81" s="110"/>
      <c r="L81" s="110"/>
      <c r="M81" s="110"/>
      <c r="N81" s="110"/>
      <c r="O81" s="242">
        <f t="shared" si="8"/>
      </c>
      <c r="P81" s="245">
        <f t="shared" si="5"/>
      </c>
      <c r="Q81" s="39"/>
      <c r="R81" s="101"/>
      <c r="S81" s="248">
        <f t="shared" si="6"/>
      </c>
      <c r="T81" s="210">
        <f t="shared" si="7"/>
      </c>
    </row>
    <row r="82" spans="1:20" ht="13.5">
      <c r="A82" s="1"/>
      <c r="B82" s="1"/>
      <c r="C82" s="78"/>
      <c r="D82" s="93">
        <f>IF(COUNT(명렬표!F32)&gt;0,명렬표!F32,"")</f>
      </c>
      <c r="E82" s="94">
        <f>IF(COUNTA(명렬표!G32)&gt;0,명렬표!G32,"")</f>
      </c>
      <c r="F82" s="39"/>
      <c r="G82" s="156"/>
      <c r="H82" s="110"/>
      <c r="I82" s="110"/>
      <c r="J82" s="110"/>
      <c r="K82" s="110"/>
      <c r="L82" s="110"/>
      <c r="M82" s="110"/>
      <c r="N82" s="110"/>
      <c r="O82" s="242">
        <f t="shared" si="8"/>
      </c>
      <c r="P82" s="245">
        <f t="shared" si="5"/>
      </c>
      <c r="Q82" s="39"/>
      <c r="R82" s="101"/>
      <c r="S82" s="248">
        <f t="shared" si="6"/>
      </c>
      <c r="T82" s="210">
        <f t="shared" si="7"/>
      </c>
    </row>
    <row r="83" spans="1:20" ht="13.5">
      <c r="A83" s="1"/>
      <c r="B83" s="1"/>
      <c r="C83" s="78"/>
      <c r="D83" s="93">
        <f>IF(COUNT(명렬표!F33)&gt;0,명렬표!F33,"")</f>
      </c>
      <c r="E83" s="94">
        <f>IF(COUNTA(명렬표!G33)&gt;0,명렬표!G33,"")</f>
      </c>
      <c r="F83" s="39"/>
      <c r="G83" s="156"/>
      <c r="H83" s="110"/>
      <c r="I83" s="110"/>
      <c r="J83" s="110"/>
      <c r="K83" s="110"/>
      <c r="L83" s="110"/>
      <c r="M83" s="110"/>
      <c r="N83" s="110"/>
      <c r="O83" s="242">
        <f t="shared" si="8"/>
      </c>
      <c r="P83" s="245">
        <f t="shared" si="5"/>
      </c>
      <c r="Q83" s="39"/>
      <c r="R83" s="101"/>
      <c r="S83" s="248">
        <f t="shared" si="6"/>
      </c>
      <c r="T83" s="210">
        <f t="shared" si="7"/>
      </c>
    </row>
    <row r="84" spans="1:20" ht="13.5">
      <c r="A84" s="1"/>
      <c r="B84" s="1"/>
      <c r="C84" s="78"/>
      <c r="D84" s="93">
        <f>IF(COUNT(명렬표!F34)&gt;0,명렬표!F34,"")</f>
      </c>
      <c r="E84" s="94">
        <f>IF(COUNTA(명렬표!G34)&gt;0,명렬표!G34,"")</f>
      </c>
      <c r="F84" s="39"/>
      <c r="G84" s="156"/>
      <c r="H84" s="110"/>
      <c r="I84" s="110"/>
      <c r="J84" s="110"/>
      <c r="K84" s="110"/>
      <c r="L84" s="110"/>
      <c r="M84" s="110"/>
      <c r="N84" s="110"/>
      <c r="O84" s="242">
        <f t="shared" si="8"/>
      </c>
      <c r="P84" s="245">
        <f t="shared" si="5"/>
      </c>
      <c r="Q84" s="39"/>
      <c r="R84" s="101"/>
      <c r="S84" s="248">
        <f t="shared" si="6"/>
      </c>
      <c r="T84" s="210">
        <f t="shared" si="7"/>
      </c>
    </row>
    <row r="85" spans="1:20" ht="13.5">
      <c r="A85" s="1"/>
      <c r="B85" s="1"/>
      <c r="C85" s="78"/>
      <c r="D85" s="93">
        <f>IF(COUNT(명렬표!F35)&gt;0,명렬표!F35,"")</f>
      </c>
      <c r="E85" s="94">
        <f>IF(COUNTA(명렬표!G35)&gt;0,명렬표!G35,"")</f>
      </c>
      <c r="F85" s="39"/>
      <c r="G85" s="156"/>
      <c r="H85" s="110"/>
      <c r="I85" s="110"/>
      <c r="J85" s="110"/>
      <c r="K85" s="110"/>
      <c r="L85" s="110"/>
      <c r="M85" s="110"/>
      <c r="N85" s="110"/>
      <c r="O85" s="242">
        <f t="shared" si="8"/>
      </c>
      <c r="P85" s="245">
        <f t="shared" si="5"/>
      </c>
      <c r="Q85" s="39"/>
      <c r="R85" s="101"/>
      <c r="S85" s="248">
        <f t="shared" si="6"/>
      </c>
      <c r="T85" s="210">
        <f t="shared" si="7"/>
      </c>
    </row>
    <row r="86" spans="1:20" ht="13.5">
      <c r="A86" s="1"/>
      <c r="B86" s="1"/>
      <c r="C86" s="78"/>
      <c r="D86" s="93">
        <f>IF(COUNT(명렬표!F36)&gt;0,명렬표!F36,"")</f>
      </c>
      <c r="E86" s="94">
        <f>IF(COUNTA(명렬표!G36)&gt;0,명렬표!G36,"")</f>
      </c>
      <c r="F86" s="39"/>
      <c r="G86" s="156"/>
      <c r="H86" s="110"/>
      <c r="I86" s="110"/>
      <c r="J86" s="110"/>
      <c r="K86" s="110"/>
      <c r="L86" s="110"/>
      <c r="M86" s="110"/>
      <c r="N86" s="110"/>
      <c r="O86" s="242">
        <f t="shared" si="8"/>
      </c>
      <c r="P86" s="245">
        <f t="shared" si="5"/>
      </c>
      <c r="Q86" s="39"/>
      <c r="R86" s="101"/>
      <c r="S86" s="248">
        <f t="shared" si="6"/>
      </c>
      <c r="T86" s="210">
        <f t="shared" si="7"/>
      </c>
    </row>
    <row r="87" spans="1:20" ht="13.5">
      <c r="A87" s="1"/>
      <c r="B87" s="1"/>
      <c r="C87" s="78"/>
      <c r="D87" s="93">
        <f>IF(COUNT(명렬표!F37)&gt;0,명렬표!F37,"")</f>
      </c>
      <c r="E87" s="94">
        <f>IF(COUNTA(명렬표!G37)&gt;0,명렬표!G37,"")</f>
      </c>
      <c r="F87" s="39"/>
      <c r="G87" s="156"/>
      <c r="H87" s="110"/>
      <c r="I87" s="110"/>
      <c r="J87" s="110"/>
      <c r="K87" s="110"/>
      <c r="L87" s="110"/>
      <c r="M87" s="110"/>
      <c r="N87" s="110"/>
      <c r="O87" s="242">
        <f t="shared" si="8"/>
      </c>
      <c r="P87" s="245">
        <f t="shared" si="5"/>
      </c>
      <c r="Q87" s="39"/>
      <c r="R87" s="101"/>
      <c r="S87" s="248">
        <f t="shared" si="6"/>
      </c>
      <c r="T87" s="210">
        <f t="shared" si="7"/>
      </c>
    </row>
    <row r="88" spans="1:20" ht="13.5">
      <c r="A88" s="1"/>
      <c r="B88" s="1"/>
      <c r="C88" s="78"/>
      <c r="D88" s="93">
        <f>IF(COUNT(명렬표!F38)&gt;0,명렬표!F38,"")</f>
      </c>
      <c r="E88" s="94">
        <f>IF(COUNTA(명렬표!G38)&gt;0,명렬표!G38,"")</f>
      </c>
      <c r="F88" s="39"/>
      <c r="G88" s="156"/>
      <c r="H88" s="110"/>
      <c r="I88" s="110"/>
      <c r="J88" s="110"/>
      <c r="K88" s="110"/>
      <c r="L88" s="110"/>
      <c r="M88" s="110"/>
      <c r="N88" s="110"/>
      <c r="O88" s="242">
        <f t="shared" si="8"/>
      </c>
      <c r="P88" s="245">
        <f t="shared" si="5"/>
      </c>
      <c r="Q88" s="39"/>
      <c r="R88" s="101"/>
      <c r="S88" s="248">
        <f t="shared" si="6"/>
      </c>
      <c r="T88" s="210">
        <f t="shared" si="7"/>
      </c>
    </row>
    <row r="89" spans="1:20" ht="13.5">
      <c r="A89" s="1"/>
      <c r="B89" s="1"/>
      <c r="C89" s="78"/>
      <c r="D89" s="93">
        <f>IF(COUNT(명렬표!F39)&gt;0,명렬표!F39,"")</f>
      </c>
      <c r="E89" s="94">
        <f>IF(COUNTA(명렬표!G39)&gt;0,명렬표!G39,"")</f>
      </c>
      <c r="F89" s="39"/>
      <c r="G89" s="156"/>
      <c r="H89" s="110"/>
      <c r="I89" s="110"/>
      <c r="J89" s="110"/>
      <c r="K89" s="110"/>
      <c r="L89" s="110"/>
      <c r="M89" s="110"/>
      <c r="N89" s="110"/>
      <c r="O89" s="242">
        <f t="shared" si="8"/>
      </c>
      <c r="P89" s="245">
        <f t="shared" si="5"/>
      </c>
      <c r="Q89" s="39"/>
      <c r="R89" s="101"/>
      <c r="S89" s="248">
        <f t="shared" si="6"/>
      </c>
      <c r="T89" s="210">
        <f t="shared" si="7"/>
      </c>
    </row>
    <row r="90" spans="1:20" ht="13.5">
      <c r="A90" s="1"/>
      <c r="B90" s="1"/>
      <c r="C90" s="78"/>
      <c r="D90" s="93">
        <f>IF(COUNT(명렬표!F40)&gt;0,명렬표!F40,"")</f>
      </c>
      <c r="E90" s="94">
        <f>IF(COUNTA(명렬표!G40)&gt;0,명렬표!G40,"")</f>
      </c>
      <c r="F90" s="39"/>
      <c r="G90" s="156"/>
      <c r="H90" s="110"/>
      <c r="I90" s="110"/>
      <c r="J90" s="110"/>
      <c r="K90" s="110"/>
      <c r="L90" s="110"/>
      <c r="M90" s="110"/>
      <c r="N90" s="110"/>
      <c r="O90" s="242">
        <f t="shared" si="8"/>
      </c>
      <c r="P90" s="245">
        <f t="shared" si="5"/>
      </c>
      <c r="Q90" s="39"/>
      <c r="R90" s="101"/>
      <c r="S90" s="248">
        <f t="shared" si="6"/>
      </c>
      <c r="T90" s="210">
        <f t="shared" si="7"/>
      </c>
    </row>
    <row r="91" spans="1:20" ht="13.5">
      <c r="A91" s="1"/>
      <c r="B91" s="1"/>
      <c r="C91" s="78"/>
      <c r="D91" s="93">
        <f>IF(COUNT(명렬표!F41)&gt;0,명렬표!F41,"")</f>
      </c>
      <c r="E91" s="94">
        <f>IF(COUNTA(명렬표!G41)&gt;0,명렬표!G41,"")</f>
      </c>
      <c r="F91" s="39"/>
      <c r="G91" s="156"/>
      <c r="H91" s="110"/>
      <c r="I91" s="110"/>
      <c r="J91" s="110"/>
      <c r="K91" s="110"/>
      <c r="L91" s="110"/>
      <c r="M91" s="110"/>
      <c r="N91" s="110"/>
      <c r="O91" s="242">
        <f t="shared" si="8"/>
      </c>
      <c r="P91" s="245">
        <f t="shared" si="5"/>
      </c>
      <c r="Q91" s="39"/>
      <c r="R91" s="101"/>
      <c r="S91" s="248">
        <f t="shared" si="6"/>
      </c>
      <c r="T91" s="210">
        <f t="shared" si="7"/>
      </c>
    </row>
    <row r="92" spans="1:20" ht="13.5">
      <c r="A92" s="1"/>
      <c r="B92" s="1"/>
      <c r="C92" s="78"/>
      <c r="D92" s="93">
        <f>IF(COUNT(명렬표!F42)&gt;0,명렬표!F42,"")</f>
      </c>
      <c r="E92" s="94">
        <f>IF(COUNTA(명렬표!G42)&gt;0,명렬표!G42,"")</f>
      </c>
      <c r="F92" s="39"/>
      <c r="G92" s="156"/>
      <c r="H92" s="110"/>
      <c r="I92" s="110"/>
      <c r="J92" s="110"/>
      <c r="K92" s="110"/>
      <c r="L92" s="110"/>
      <c r="M92" s="110"/>
      <c r="N92" s="110"/>
      <c r="O92" s="242">
        <f t="shared" si="8"/>
      </c>
      <c r="P92" s="245">
        <f t="shared" si="5"/>
      </c>
      <c r="Q92" s="39"/>
      <c r="R92" s="101"/>
      <c r="S92" s="248">
        <f t="shared" si="6"/>
      </c>
      <c r="T92" s="210">
        <f t="shared" si="7"/>
      </c>
    </row>
    <row r="93" spans="1:20" ht="13.5">
      <c r="A93" s="1"/>
      <c r="B93" s="1"/>
      <c r="C93" s="78"/>
      <c r="D93" s="93">
        <f>IF(COUNT(명렬표!F43)&gt;0,명렬표!F43,"")</f>
      </c>
      <c r="E93" s="94">
        <f>IF(COUNTA(명렬표!G43)&gt;0,명렬표!G43,"")</f>
      </c>
      <c r="F93" s="39"/>
      <c r="G93" s="156"/>
      <c r="H93" s="110"/>
      <c r="I93" s="110"/>
      <c r="J93" s="110"/>
      <c r="K93" s="110"/>
      <c r="L93" s="110"/>
      <c r="M93" s="110"/>
      <c r="N93" s="110"/>
      <c r="O93" s="242">
        <f t="shared" si="8"/>
      </c>
      <c r="P93" s="245">
        <f t="shared" si="5"/>
      </c>
      <c r="Q93" s="39"/>
      <c r="R93" s="101"/>
      <c r="S93" s="248">
        <f t="shared" si="6"/>
      </c>
      <c r="T93" s="210">
        <f t="shared" si="7"/>
      </c>
    </row>
    <row r="94" spans="1:20" ht="13.5">
      <c r="A94" s="1"/>
      <c r="B94" s="1"/>
      <c r="C94" s="78"/>
      <c r="D94" s="93">
        <f>IF(COUNT(명렬표!F44)&gt;0,명렬표!F44,"")</f>
      </c>
      <c r="E94" s="94">
        <f>IF(COUNTA(명렬표!G44)&gt;0,명렬표!G44,"")</f>
      </c>
      <c r="F94" s="39"/>
      <c r="G94" s="156"/>
      <c r="H94" s="110"/>
      <c r="I94" s="110"/>
      <c r="J94" s="110"/>
      <c r="K94" s="110"/>
      <c r="L94" s="110"/>
      <c r="M94" s="110"/>
      <c r="N94" s="110"/>
      <c r="O94" s="242">
        <f t="shared" si="8"/>
      </c>
      <c r="P94" s="245">
        <f t="shared" si="5"/>
      </c>
      <c r="Q94" s="39"/>
      <c r="R94" s="101"/>
      <c r="S94" s="248">
        <f t="shared" si="6"/>
      </c>
      <c r="T94" s="210">
        <f t="shared" si="7"/>
      </c>
    </row>
    <row r="95" spans="1:20" ht="13.5">
      <c r="A95" s="1"/>
      <c r="B95" s="1"/>
      <c r="C95" s="78"/>
      <c r="D95" s="93">
        <f>IF(COUNT(명렬표!F45)&gt;0,명렬표!F45,"")</f>
      </c>
      <c r="E95" s="94">
        <f>IF(COUNTA(명렬표!G45)&gt;0,명렬표!G45,"")</f>
      </c>
      <c r="F95" s="39"/>
      <c r="G95" s="156"/>
      <c r="H95" s="110"/>
      <c r="I95" s="110"/>
      <c r="J95" s="110"/>
      <c r="K95" s="110"/>
      <c r="L95" s="110"/>
      <c r="M95" s="110"/>
      <c r="N95" s="110"/>
      <c r="O95" s="242">
        <f t="shared" si="8"/>
      </c>
      <c r="P95" s="245">
        <f t="shared" si="5"/>
      </c>
      <c r="Q95" s="39"/>
      <c r="R95" s="101"/>
      <c r="S95" s="248">
        <f t="shared" si="6"/>
      </c>
      <c r="T95" s="210">
        <f t="shared" si="7"/>
      </c>
    </row>
    <row r="96" spans="1:20" ht="13.5">
      <c r="A96" s="1"/>
      <c r="B96" s="1"/>
      <c r="C96" s="78"/>
      <c r="D96" s="93">
        <f>IF(COUNT(명렬표!F46)&gt;0,명렬표!F46,"")</f>
      </c>
      <c r="E96" s="94">
        <f>IF(COUNTA(명렬표!G46)&gt;0,명렬표!G46,"")</f>
      </c>
      <c r="F96" s="39"/>
      <c r="G96" s="156"/>
      <c r="H96" s="110"/>
      <c r="I96" s="110"/>
      <c r="J96" s="110"/>
      <c r="K96" s="110"/>
      <c r="L96" s="110"/>
      <c r="M96" s="110"/>
      <c r="N96" s="110"/>
      <c r="O96" s="242">
        <f t="shared" si="8"/>
      </c>
      <c r="P96" s="245">
        <f t="shared" si="5"/>
      </c>
      <c r="Q96" s="39"/>
      <c r="R96" s="101"/>
      <c r="S96" s="248">
        <f t="shared" si="6"/>
      </c>
      <c r="T96" s="210">
        <f t="shared" si="7"/>
      </c>
    </row>
    <row r="97" spans="1:20" ht="13.5">
      <c r="A97" s="1"/>
      <c r="B97" s="1"/>
      <c r="C97" s="78"/>
      <c r="D97" s="93">
        <f>IF(COUNT(명렬표!F47)&gt;0,명렬표!F47,"")</f>
      </c>
      <c r="E97" s="94">
        <f>IF(COUNTA(명렬표!G47)&gt;0,명렬표!G47,"")</f>
      </c>
      <c r="F97" s="39"/>
      <c r="G97" s="156"/>
      <c r="H97" s="110"/>
      <c r="I97" s="110"/>
      <c r="J97" s="110"/>
      <c r="K97" s="110"/>
      <c r="L97" s="110"/>
      <c r="M97" s="110"/>
      <c r="N97" s="110"/>
      <c r="O97" s="242">
        <f t="shared" si="8"/>
      </c>
      <c r="P97" s="245">
        <f t="shared" si="5"/>
      </c>
      <c r="Q97" s="39"/>
      <c r="R97" s="101"/>
      <c r="S97" s="248">
        <f t="shared" si="6"/>
      </c>
      <c r="T97" s="210">
        <f t="shared" si="7"/>
      </c>
    </row>
    <row r="98" spans="1:20" ht="13.5">
      <c r="A98" s="1"/>
      <c r="B98" s="1"/>
      <c r="C98" s="78"/>
      <c r="D98" s="93">
        <f>IF(COUNT(명렬표!F48)&gt;0,명렬표!F48,"")</f>
      </c>
      <c r="E98" s="94">
        <f>IF(COUNTA(명렬표!G48)&gt;0,명렬표!G48,"")</f>
      </c>
      <c r="F98" s="39"/>
      <c r="G98" s="156"/>
      <c r="H98" s="110"/>
      <c r="I98" s="110"/>
      <c r="J98" s="110"/>
      <c r="K98" s="110"/>
      <c r="L98" s="110"/>
      <c r="M98" s="110"/>
      <c r="N98" s="110"/>
      <c r="O98" s="242">
        <f t="shared" si="8"/>
      </c>
      <c r="P98" s="245">
        <f t="shared" si="5"/>
      </c>
      <c r="Q98" s="39"/>
      <c r="R98" s="101"/>
      <c r="S98" s="248">
        <f t="shared" si="6"/>
      </c>
      <c r="T98" s="210">
        <f t="shared" si="7"/>
      </c>
    </row>
    <row r="99" spans="1:20" ht="13.5">
      <c r="A99" s="1"/>
      <c r="B99" s="1"/>
      <c r="C99" s="78"/>
      <c r="D99" s="93">
        <f>IF(COUNT(명렬표!F49)&gt;0,명렬표!F49,"")</f>
      </c>
      <c r="E99" s="94">
        <f>IF(COUNTA(명렬표!G49)&gt;0,명렬표!G49,"")</f>
      </c>
      <c r="F99" s="39"/>
      <c r="G99" s="156"/>
      <c r="H99" s="110"/>
      <c r="I99" s="110"/>
      <c r="J99" s="110"/>
      <c r="K99" s="110"/>
      <c r="L99" s="110"/>
      <c r="M99" s="110"/>
      <c r="N99" s="110"/>
      <c r="O99" s="242">
        <f t="shared" si="8"/>
      </c>
      <c r="P99" s="245">
        <f t="shared" si="5"/>
      </c>
      <c r="Q99" s="39"/>
      <c r="R99" s="101"/>
      <c r="S99" s="248">
        <f t="shared" si="6"/>
      </c>
      <c r="T99" s="210">
        <f t="shared" si="7"/>
      </c>
    </row>
    <row r="100" spans="1:20" ht="13.5">
      <c r="A100" s="1"/>
      <c r="B100" s="1"/>
      <c r="C100" s="78"/>
      <c r="D100" s="93">
        <f>IF(COUNT(명렬표!F50)&gt;0,명렬표!F50,"")</f>
      </c>
      <c r="E100" s="94">
        <f>IF(COUNTA(명렬표!G50)&gt;0,명렬표!G50,"")</f>
      </c>
      <c r="F100" s="39"/>
      <c r="G100" s="156"/>
      <c r="H100" s="110"/>
      <c r="I100" s="110"/>
      <c r="J100" s="110"/>
      <c r="K100" s="110"/>
      <c r="L100" s="110"/>
      <c r="M100" s="110"/>
      <c r="N100" s="110"/>
      <c r="O100" s="242">
        <f t="shared" si="8"/>
      </c>
      <c r="P100" s="245">
        <f t="shared" si="5"/>
      </c>
      <c r="Q100" s="39"/>
      <c r="R100" s="101"/>
      <c r="S100" s="248">
        <f t="shared" si="6"/>
      </c>
      <c r="T100" s="210">
        <f t="shared" si="7"/>
      </c>
    </row>
    <row r="101" spans="1:20" ht="13.5">
      <c r="A101" s="1"/>
      <c r="B101" s="1"/>
      <c r="C101" s="78"/>
      <c r="D101" s="93">
        <f>IF(COUNT(명렬표!F51)&gt;0,명렬표!F51,"")</f>
      </c>
      <c r="E101" s="94">
        <f>IF(COUNTA(명렬표!G51)&gt;0,명렬표!G51,"")</f>
      </c>
      <c r="F101" s="39"/>
      <c r="G101" s="156"/>
      <c r="H101" s="110"/>
      <c r="I101" s="110"/>
      <c r="J101" s="110"/>
      <c r="K101" s="110"/>
      <c r="L101" s="110"/>
      <c r="M101" s="110"/>
      <c r="N101" s="110"/>
      <c r="O101" s="242">
        <f t="shared" si="8"/>
      </c>
      <c r="P101" s="245">
        <f t="shared" si="5"/>
      </c>
      <c r="Q101" s="39"/>
      <c r="R101" s="101"/>
      <c r="S101" s="248">
        <f t="shared" si="6"/>
      </c>
      <c r="T101" s="210">
        <f t="shared" si="7"/>
      </c>
    </row>
    <row r="102" spans="1:20" ht="13.5">
      <c r="A102" s="1"/>
      <c r="B102" s="1"/>
      <c r="C102" s="78"/>
      <c r="D102" s="93">
        <f>IF(COUNT(명렬표!F52)&gt;0,명렬표!F52,"")</f>
      </c>
      <c r="E102" s="94">
        <f>IF(COUNTA(명렬표!G52)&gt;0,명렬표!G52,"")</f>
      </c>
      <c r="F102" s="39"/>
      <c r="G102" s="156"/>
      <c r="H102" s="110"/>
      <c r="I102" s="110"/>
      <c r="J102" s="110"/>
      <c r="K102" s="110"/>
      <c r="L102" s="110"/>
      <c r="M102" s="110"/>
      <c r="N102" s="110"/>
      <c r="O102" s="242">
        <f t="shared" si="8"/>
      </c>
      <c r="P102" s="245">
        <f t="shared" si="5"/>
      </c>
      <c r="Q102" s="39"/>
      <c r="R102" s="101"/>
      <c r="S102" s="248">
        <f t="shared" si="6"/>
      </c>
      <c r="T102" s="210">
        <f t="shared" si="7"/>
      </c>
    </row>
    <row r="103" spans="1:20" ht="13.5">
      <c r="A103" s="1"/>
      <c r="B103" s="1"/>
      <c r="C103" s="78"/>
      <c r="D103" s="93">
        <f>IF(COUNT(명렬표!F53)&gt;0,명렬표!F53,"")</f>
      </c>
      <c r="E103" s="94">
        <f>IF(COUNTA(명렬표!G53)&gt;0,명렬표!G53,"")</f>
      </c>
      <c r="F103" s="39"/>
      <c r="G103" s="156"/>
      <c r="H103" s="110"/>
      <c r="I103" s="110"/>
      <c r="J103" s="110"/>
      <c r="K103" s="110"/>
      <c r="L103" s="110"/>
      <c r="M103" s="110"/>
      <c r="N103" s="110"/>
      <c r="O103" s="242">
        <f t="shared" si="8"/>
      </c>
      <c r="P103" s="245">
        <f t="shared" si="5"/>
      </c>
      <c r="Q103" s="39"/>
      <c r="R103" s="101"/>
      <c r="S103" s="248">
        <f t="shared" si="6"/>
      </c>
      <c r="T103" s="210">
        <f t="shared" si="7"/>
      </c>
    </row>
    <row r="104" spans="1:20" ht="13.5">
      <c r="A104" s="1"/>
      <c r="B104" s="1"/>
      <c r="C104" s="78"/>
      <c r="D104" s="93">
        <f>IF(COUNT(명렬표!F54)&gt;0,명렬표!F54,"")</f>
      </c>
      <c r="E104" s="94">
        <f>IF(COUNTA(명렬표!G54)&gt;0,명렬표!G54,"")</f>
      </c>
      <c r="F104" s="39"/>
      <c r="G104" s="156"/>
      <c r="H104" s="110"/>
      <c r="I104" s="110"/>
      <c r="J104" s="110"/>
      <c r="K104" s="110"/>
      <c r="L104" s="110"/>
      <c r="M104" s="110"/>
      <c r="N104" s="110"/>
      <c r="O104" s="242">
        <f t="shared" si="8"/>
      </c>
      <c r="P104" s="245">
        <f t="shared" si="5"/>
      </c>
      <c r="Q104" s="39"/>
      <c r="R104" s="101"/>
      <c r="S104" s="248">
        <f t="shared" si="6"/>
      </c>
      <c r="T104" s="210">
        <f t="shared" si="7"/>
      </c>
    </row>
    <row r="105" spans="1:20" ht="13.5">
      <c r="A105" s="1"/>
      <c r="B105" s="1"/>
      <c r="C105" s="78"/>
      <c r="D105" s="93">
        <f>IF(COUNT(명렬표!F55)&gt;0,명렬표!F55,"")</f>
      </c>
      <c r="E105" s="94">
        <f>IF(COUNTA(명렬표!G55)&gt;0,명렬표!G55,"")</f>
      </c>
      <c r="F105" s="39"/>
      <c r="G105" s="156"/>
      <c r="H105" s="110"/>
      <c r="I105" s="110"/>
      <c r="J105" s="110"/>
      <c r="K105" s="110"/>
      <c r="L105" s="110"/>
      <c r="M105" s="110"/>
      <c r="N105" s="110"/>
      <c r="O105" s="242">
        <f t="shared" si="8"/>
      </c>
      <c r="P105" s="245">
        <f t="shared" si="5"/>
      </c>
      <c r="Q105" s="39"/>
      <c r="R105" s="101"/>
      <c r="S105" s="248">
        <f t="shared" si="6"/>
      </c>
      <c r="T105" s="210">
        <f t="shared" si="7"/>
      </c>
    </row>
    <row r="106" spans="1:20" ht="13.5">
      <c r="A106" s="1"/>
      <c r="B106" s="1"/>
      <c r="C106" s="78"/>
      <c r="D106" s="93">
        <f>IF(COUNT(명렬표!F56)&gt;0,명렬표!F56,"")</f>
      </c>
      <c r="E106" s="94">
        <f>IF(COUNTA(명렬표!G56)&gt;0,명렬표!G56,"")</f>
      </c>
      <c r="F106" s="39"/>
      <c r="G106" s="156"/>
      <c r="H106" s="110"/>
      <c r="I106" s="110"/>
      <c r="J106" s="110"/>
      <c r="K106" s="110"/>
      <c r="L106" s="110"/>
      <c r="M106" s="110"/>
      <c r="N106" s="110"/>
      <c r="O106" s="242">
        <f t="shared" si="8"/>
      </c>
      <c r="P106" s="245">
        <f t="shared" si="5"/>
      </c>
      <c r="Q106" s="39"/>
      <c r="R106" s="101"/>
      <c r="S106" s="248">
        <f t="shared" si="6"/>
      </c>
      <c r="T106" s="210">
        <f t="shared" si="7"/>
      </c>
    </row>
    <row r="107" spans="1:20" ht="13.5">
      <c r="A107" s="1"/>
      <c r="B107" s="1"/>
      <c r="C107" s="78"/>
      <c r="D107" s="93">
        <f>IF(COUNT(명렬표!F57)&gt;0,명렬표!F57,"")</f>
      </c>
      <c r="E107" s="94">
        <f>IF(COUNTA(명렬표!G57)&gt;0,명렬표!G57,"")</f>
      </c>
      <c r="F107" s="39"/>
      <c r="G107" s="156"/>
      <c r="H107" s="110"/>
      <c r="I107" s="110"/>
      <c r="J107" s="110"/>
      <c r="K107" s="110"/>
      <c r="L107" s="110"/>
      <c r="M107" s="110"/>
      <c r="N107" s="110"/>
      <c r="O107" s="242">
        <f t="shared" si="8"/>
      </c>
      <c r="P107" s="245">
        <f t="shared" si="5"/>
      </c>
      <c r="Q107" s="39"/>
      <c r="R107" s="101"/>
      <c r="S107" s="248">
        <f t="shared" si="6"/>
      </c>
      <c r="T107" s="210">
        <f t="shared" si="7"/>
      </c>
    </row>
    <row r="108" spans="1:20" ht="14.25" thickBot="1">
      <c r="A108" s="114"/>
      <c r="B108" s="114"/>
      <c r="C108" s="115"/>
      <c r="D108" s="95">
        <f>IF(COUNT(명렬표!F58)&gt;0,명렬표!F58,"")</f>
      </c>
      <c r="E108" s="90">
        <f>IF(COUNTA(명렬표!G58)&gt;0,명렬표!G58,"")</f>
      </c>
      <c r="F108" s="39"/>
      <c r="G108" s="156"/>
      <c r="H108" s="110"/>
      <c r="I108" s="110"/>
      <c r="J108" s="110"/>
      <c r="K108" s="110"/>
      <c r="L108" s="110"/>
      <c r="M108" s="110"/>
      <c r="N108" s="110"/>
      <c r="O108" s="242">
        <f t="shared" si="8"/>
      </c>
      <c r="P108" s="245">
        <f t="shared" si="5"/>
      </c>
      <c r="Q108" s="43"/>
      <c r="R108" s="102"/>
      <c r="S108" s="248">
        <f t="shared" si="6"/>
      </c>
      <c r="T108" s="210">
        <f t="shared" si="7"/>
      </c>
    </row>
    <row r="109" spans="1:20" ht="13.5">
      <c r="A109" s="1"/>
      <c r="B109" s="1"/>
      <c r="C109" s="78"/>
      <c r="D109" s="91">
        <f>IF(COUNT(명렬표!I9)&gt;0,명렬표!I9,"")</f>
      </c>
      <c r="E109" s="92">
        <f>IF(COUNTA(명렬표!J9)&gt;0,명렬표!J9,"")</f>
      </c>
      <c r="F109" s="39"/>
      <c r="G109" s="156"/>
      <c r="H109" s="110"/>
      <c r="I109" s="110"/>
      <c r="J109" s="110"/>
      <c r="K109" s="110"/>
      <c r="L109" s="110"/>
      <c r="M109" s="110"/>
      <c r="N109" s="110"/>
      <c r="O109" s="242">
        <f t="shared" si="8"/>
      </c>
      <c r="P109" s="245">
        <f t="shared" si="5"/>
      </c>
      <c r="Q109" s="70"/>
      <c r="R109" s="100"/>
      <c r="S109" s="248">
        <f t="shared" si="6"/>
      </c>
      <c r="T109" s="210">
        <f t="shared" si="7"/>
      </c>
    </row>
    <row r="110" spans="1:20" ht="13.5">
      <c r="A110" s="1"/>
      <c r="B110" s="1"/>
      <c r="C110" s="78"/>
      <c r="D110" s="93">
        <f>IF(COUNT(명렬표!I10)&gt;0,명렬표!I10,"")</f>
      </c>
      <c r="E110" s="94">
        <f>IF(COUNTA(명렬표!J10)&gt;0,명렬표!J10,"")</f>
      </c>
      <c r="F110" s="39"/>
      <c r="G110" s="156"/>
      <c r="H110" s="110"/>
      <c r="I110" s="110"/>
      <c r="J110" s="110"/>
      <c r="K110" s="110"/>
      <c r="L110" s="110"/>
      <c r="M110" s="110"/>
      <c r="N110" s="110"/>
      <c r="O110" s="242">
        <f t="shared" si="8"/>
      </c>
      <c r="P110" s="245">
        <f t="shared" si="5"/>
      </c>
      <c r="Q110" s="39"/>
      <c r="R110" s="101"/>
      <c r="S110" s="248">
        <f t="shared" si="6"/>
      </c>
      <c r="T110" s="210">
        <f t="shared" si="7"/>
      </c>
    </row>
    <row r="111" spans="1:20" ht="13.5">
      <c r="A111" s="1"/>
      <c r="B111" s="268" t="s">
        <v>57</v>
      </c>
      <c r="C111" s="78"/>
      <c r="D111" s="93">
        <f>IF(COUNT(명렬표!I11)&gt;0,명렬표!I11,"")</f>
      </c>
      <c r="E111" s="94">
        <f>IF(COUNTA(명렬표!J11)&gt;0,명렬표!J11,"")</f>
      </c>
      <c r="F111" s="39"/>
      <c r="G111" s="156"/>
      <c r="H111" s="110"/>
      <c r="I111" s="110"/>
      <c r="J111" s="110"/>
      <c r="K111" s="110"/>
      <c r="L111" s="110"/>
      <c r="M111" s="110"/>
      <c r="N111" s="110"/>
      <c r="O111" s="242">
        <f t="shared" si="8"/>
      </c>
      <c r="P111" s="245">
        <f t="shared" si="5"/>
      </c>
      <c r="Q111" s="39"/>
      <c r="R111" s="101"/>
      <c r="S111" s="248">
        <f t="shared" si="6"/>
      </c>
      <c r="T111" s="210">
        <f t="shared" si="7"/>
      </c>
    </row>
    <row r="112" spans="1:20" ht="13.5">
      <c r="A112" s="1"/>
      <c r="B112" s="269"/>
      <c r="C112" s="78"/>
      <c r="D112" s="93">
        <f>IF(COUNT(명렬표!I12)&gt;0,명렬표!I12,"")</f>
      </c>
      <c r="E112" s="94">
        <f>IF(COUNTA(명렬표!J12)&gt;0,명렬표!J12,"")</f>
      </c>
      <c r="F112" s="39"/>
      <c r="G112" s="156"/>
      <c r="H112" s="110"/>
      <c r="I112" s="110"/>
      <c r="J112" s="110"/>
      <c r="K112" s="110"/>
      <c r="L112" s="110"/>
      <c r="M112" s="110"/>
      <c r="N112" s="110"/>
      <c r="O112" s="242">
        <f t="shared" si="8"/>
      </c>
      <c r="P112" s="245">
        <f t="shared" si="5"/>
      </c>
      <c r="Q112" s="39"/>
      <c r="R112" s="101"/>
      <c r="S112" s="248">
        <f t="shared" si="6"/>
      </c>
      <c r="T112" s="210">
        <f t="shared" si="7"/>
      </c>
    </row>
    <row r="113" spans="1:20" ht="13.5">
      <c r="A113" s="1"/>
      <c r="B113" s="269"/>
      <c r="C113" s="78"/>
      <c r="D113" s="93">
        <f>IF(COUNT(명렬표!I13)&gt;0,명렬표!I13,"")</f>
      </c>
      <c r="E113" s="94">
        <f>IF(COUNTA(명렬표!J13)&gt;0,명렬표!J13,"")</f>
      </c>
      <c r="F113" s="39"/>
      <c r="G113" s="156"/>
      <c r="H113" s="110"/>
      <c r="I113" s="110"/>
      <c r="J113" s="110"/>
      <c r="K113" s="110"/>
      <c r="L113" s="110"/>
      <c r="M113" s="110"/>
      <c r="N113" s="110"/>
      <c r="O113" s="242">
        <f t="shared" si="8"/>
      </c>
      <c r="P113" s="245">
        <f t="shared" si="5"/>
      </c>
      <c r="Q113" s="39"/>
      <c r="R113" s="101"/>
      <c r="S113" s="248">
        <f t="shared" si="6"/>
      </c>
      <c r="T113" s="210">
        <f t="shared" si="7"/>
      </c>
    </row>
    <row r="114" spans="1:20" ht="13.5">
      <c r="A114" s="1"/>
      <c r="B114" s="269"/>
      <c r="C114" s="78"/>
      <c r="D114" s="93">
        <f>IF(COUNT(명렬표!I14)&gt;0,명렬표!I14,"")</f>
      </c>
      <c r="E114" s="94">
        <f>IF(COUNTA(명렬표!J14)&gt;0,명렬표!J14,"")</f>
      </c>
      <c r="F114" s="39"/>
      <c r="G114" s="156"/>
      <c r="H114" s="110"/>
      <c r="I114" s="110"/>
      <c r="J114" s="110"/>
      <c r="K114" s="110"/>
      <c r="L114" s="110"/>
      <c r="M114" s="110"/>
      <c r="N114" s="110"/>
      <c r="O114" s="242">
        <f t="shared" si="8"/>
      </c>
      <c r="P114" s="245">
        <f t="shared" si="5"/>
      </c>
      <c r="Q114" s="39"/>
      <c r="R114" s="101"/>
      <c r="S114" s="248">
        <f t="shared" si="6"/>
      </c>
      <c r="T114" s="210">
        <f t="shared" si="7"/>
      </c>
    </row>
    <row r="115" spans="1:20" ht="13.5">
      <c r="A115" s="1"/>
      <c r="B115" s="269"/>
      <c r="C115" s="78"/>
      <c r="D115" s="93">
        <f>IF(COUNT(명렬표!I15)&gt;0,명렬표!I15,"")</f>
      </c>
      <c r="E115" s="94">
        <f>IF(COUNTA(명렬표!J15)&gt;0,명렬표!J15,"")</f>
      </c>
      <c r="F115" s="39"/>
      <c r="G115" s="156"/>
      <c r="H115" s="110"/>
      <c r="I115" s="110"/>
      <c r="J115" s="110"/>
      <c r="K115" s="110"/>
      <c r="L115" s="110"/>
      <c r="M115" s="110"/>
      <c r="N115" s="110"/>
      <c r="O115" s="242">
        <f t="shared" si="8"/>
      </c>
      <c r="P115" s="245">
        <f t="shared" si="5"/>
      </c>
      <c r="Q115" s="39"/>
      <c r="R115" s="101"/>
      <c r="S115" s="248">
        <f t="shared" si="6"/>
      </c>
      <c r="T115" s="210">
        <f t="shared" si="7"/>
      </c>
    </row>
    <row r="116" spans="1:20" ht="13.5">
      <c r="A116" s="1"/>
      <c r="B116" s="269"/>
      <c r="C116" s="78"/>
      <c r="D116" s="93">
        <f>IF(COUNT(명렬표!I16)&gt;0,명렬표!I16,"")</f>
      </c>
      <c r="E116" s="94">
        <f>IF(COUNTA(명렬표!J16)&gt;0,명렬표!J16,"")</f>
      </c>
      <c r="F116" s="39"/>
      <c r="G116" s="156"/>
      <c r="H116" s="110"/>
      <c r="I116" s="110"/>
      <c r="J116" s="110"/>
      <c r="K116" s="110"/>
      <c r="L116" s="110"/>
      <c r="M116" s="110"/>
      <c r="N116" s="110"/>
      <c r="O116" s="242">
        <f t="shared" si="8"/>
      </c>
      <c r="P116" s="245">
        <f t="shared" si="5"/>
      </c>
      <c r="Q116" s="39"/>
      <c r="R116" s="101"/>
      <c r="S116" s="248">
        <f t="shared" si="6"/>
      </c>
      <c r="T116" s="210">
        <f t="shared" si="7"/>
      </c>
    </row>
    <row r="117" spans="1:20" ht="13.5">
      <c r="A117" s="1"/>
      <c r="B117" s="270"/>
      <c r="C117" s="78"/>
      <c r="D117" s="93">
        <f>IF(COUNT(명렬표!I17)&gt;0,명렬표!I17,"")</f>
      </c>
      <c r="E117" s="94">
        <f>IF(COUNTA(명렬표!J17)&gt;0,명렬표!J17,"")</f>
      </c>
      <c r="F117" s="39"/>
      <c r="G117" s="156"/>
      <c r="H117" s="110"/>
      <c r="I117" s="110"/>
      <c r="J117" s="110"/>
      <c r="K117" s="110"/>
      <c r="L117" s="110"/>
      <c r="M117" s="110"/>
      <c r="N117" s="110"/>
      <c r="O117" s="242">
        <f t="shared" si="8"/>
      </c>
      <c r="P117" s="245">
        <f t="shared" si="5"/>
      </c>
      <c r="Q117" s="39"/>
      <c r="R117" s="101"/>
      <c r="S117" s="248">
        <f t="shared" si="6"/>
      </c>
      <c r="T117" s="210">
        <f t="shared" si="7"/>
      </c>
    </row>
    <row r="118" spans="1:20" ht="13.5">
      <c r="A118" s="1"/>
      <c r="B118" s="1"/>
      <c r="C118" s="78"/>
      <c r="D118" s="93">
        <f>IF(COUNT(명렬표!I18)&gt;0,명렬표!I18,"")</f>
      </c>
      <c r="E118" s="94">
        <f>IF(COUNTA(명렬표!J18)&gt;0,명렬표!J18,"")</f>
      </c>
      <c r="F118" s="39"/>
      <c r="G118" s="156"/>
      <c r="H118" s="110"/>
      <c r="I118" s="110"/>
      <c r="J118" s="110"/>
      <c r="K118" s="110"/>
      <c r="L118" s="110"/>
      <c r="M118" s="110"/>
      <c r="N118" s="110"/>
      <c r="O118" s="242">
        <f t="shared" si="8"/>
      </c>
      <c r="P118" s="245">
        <f t="shared" si="5"/>
      </c>
      <c r="Q118" s="39"/>
      <c r="R118" s="101"/>
      <c r="S118" s="248">
        <f t="shared" si="6"/>
      </c>
      <c r="T118" s="210">
        <f t="shared" si="7"/>
      </c>
    </row>
    <row r="119" spans="1:20" ht="13.5">
      <c r="A119" s="1"/>
      <c r="B119" s="1"/>
      <c r="C119" s="78"/>
      <c r="D119" s="93">
        <f>IF(COUNT(명렬표!I19)&gt;0,명렬표!I19,"")</f>
      </c>
      <c r="E119" s="94">
        <f>IF(COUNTA(명렬표!J19)&gt;0,명렬표!J19,"")</f>
      </c>
      <c r="F119" s="39"/>
      <c r="G119" s="156"/>
      <c r="H119" s="110"/>
      <c r="I119" s="110"/>
      <c r="J119" s="110"/>
      <c r="K119" s="110"/>
      <c r="L119" s="110"/>
      <c r="M119" s="110"/>
      <c r="N119" s="110"/>
      <c r="O119" s="242">
        <f t="shared" si="8"/>
      </c>
      <c r="P119" s="245">
        <f t="shared" si="5"/>
      </c>
      <c r="Q119" s="39"/>
      <c r="R119" s="101"/>
      <c r="S119" s="248">
        <f t="shared" si="6"/>
      </c>
      <c r="T119" s="210">
        <f t="shared" si="7"/>
      </c>
    </row>
    <row r="120" spans="1:20" ht="13.5">
      <c r="A120" s="1"/>
      <c r="B120" s="1"/>
      <c r="C120" s="78"/>
      <c r="D120" s="93">
        <f>IF(COUNT(명렬표!I20)&gt;0,명렬표!I20,"")</f>
      </c>
      <c r="E120" s="94">
        <f>IF(COUNTA(명렬표!J20)&gt;0,명렬표!J20,"")</f>
      </c>
      <c r="F120" s="39"/>
      <c r="G120" s="156"/>
      <c r="H120" s="110"/>
      <c r="I120" s="110"/>
      <c r="J120" s="110"/>
      <c r="K120" s="110"/>
      <c r="L120" s="110"/>
      <c r="M120" s="110"/>
      <c r="N120" s="110"/>
      <c r="O120" s="242">
        <f t="shared" si="8"/>
      </c>
      <c r="P120" s="245">
        <f t="shared" si="5"/>
      </c>
      <c r="Q120" s="39"/>
      <c r="R120" s="101"/>
      <c r="S120" s="248">
        <f t="shared" si="6"/>
      </c>
      <c r="T120" s="210">
        <f t="shared" si="7"/>
      </c>
    </row>
    <row r="121" spans="1:20" ht="13.5">
      <c r="A121" s="1"/>
      <c r="B121" s="1"/>
      <c r="C121" s="78"/>
      <c r="D121" s="93">
        <f>IF(COUNT(명렬표!I21)&gt;0,명렬표!I21,"")</f>
      </c>
      <c r="E121" s="94">
        <f>IF(COUNTA(명렬표!J21)&gt;0,명렬표!J21,"")</f>
      </c>
      <c r="F121" s="39"/>
      <c r="G121" s="156"/>
      <c r="H121" s="110"/>
      <c r="I121" s="110"/>
      <c r="J121" s="110"/>
      <c r="K121" s="110"/>
      <c r="L121" s="110"/>
      <c r="M121" s="110"/>
      <c r="N121" s="110"/>
      <c r="O121" s="242">
        <f t="shared" si="8"/>
      </c>
      <c r="P121" s="245">
        <f t="shared" si="5"/>
      </c>
      <c r="Q121" s="39"/>
      <c r="R121" s="101"/>
      <c r="S121" s="248">
        <f t="shared" si="6"/>
      </c>
      <c r="T121" s="210">
        <f t="shared" si="7"/>
      </c>
    </row>
    <row r="122" spans="1:20" ht="13.5">
      <c r="A122" s="1"/>
      <c r="B122" s="1"/>
      <c r="C122" s="78"/>
      <c r="D122" s="93">
        <f>IF(COUNT(명렬표!I22)&gt;0,명렬표!I22,"")</f>
      </c>
      <c r="E122" s="94">
        <f>IF(COUNTA(명렬표!J22)&gt;0,명렬표!J22,"")</f>
      </c>
      <c r="F122" s="39"/>
      <c r="G122" s="156"/>
      <c r="H122" s="110"/>
      <c r="I122" s="110"/>
      <c r="J122" s="110"/>
      <c r="K122" s="110"/>
      <c r="L122" s="110"/>
      <c r="M122" s="110"/>
      <c r="N122" s="110"/>
      <c r="O122" s="242">
        <f t="shared" si="8"/>
      </c>
      <c r="P122" s="245">
        <f t="shared" si="5"/>
      </c>
      <c r="Q122" s="39"/>
      <c r="R122" s="101"/>
      <c r="S122" s="248">
        <f t="shared" si="6"/>
      </c>
      <c r="T122" s="210">
        <f t="shared" si="7"/>
      </c>
    </row>
    <row r="123" spans="1:20" ht="13.5">
      <c r="A123" s="1"/>
      <c r="B123" s="1"/>
      <c r="C123" s="78"/>
      <c r="D123" s="93">
        <f>IF(COUNT(명렬표!I23)&gt;0,명렬표!I23,"")</f>
      </c>
      <c r="E123" s="94">
        <f>IF(COUNTA(명렬표!J23)&gt;0,명렬표!J23,"")</f>
      </c>
      <c r="F123" s="39"/>
      <c r="G123" s="156"/>
      <c r="H123" s="110"/>
      <c r="I123" s="110"/>
      <c r="J123" s="110"/>
      <c r="K123" s="110"/>
      <c r="L123" s="110"/>
      <c r="M123" s="110"/>
      <c r="N123" s="110"/>
      <c r="O123" s="242">
        <f t="shared" si="8"/>
      </c>
      <c r="P123" s="245">
        <f t="shared" si="5"/>
      </c>
      <c r="Q123" s="39"/>
      <c r="R123" s="101"/>
      <c r="S123" s="248">
        <f t="shared" si="6"/>
      </c>
      <c r="T123" s="210">
        <f t="shared" si="7"/>
      </c>
    </row>
    <row r="124" spans="1:20" ht="13.5">
      <c r="A124" s="1"/>
      <c r="B124" s="1"/>
      <c r="C124" s="78"/>
      <c r="D124" s="93">
        <f>IF(COUNT(명렬표!I24)&gt;0,명렬표!I24,"")</f>
      </c>
      <c r="E124" s="94">
        <f>IF(COUNTA(명렬표!J24)&gt;0,명렬표!J24,"")</f>
      </c>
      <c r="F124" s="39"/>
      <c r="G124" s="156"/>
      <c r="H124" s="110"/>
      <c r="I124" s="110"/>
      <c r="J124" s="110"/>
      <c r="K124" s="110"/>
      <c r="L124" s="110"/>
      <c r="M124" s="110"/>
      <c r="N124" s="110"/>
      <c r="O124" s="242">
        <f t="shared" si="8"/>
      </c>
      <c r="P124" s="245">
        <f t="shared" si="5"/>
      </c>
      <c r="Q124" s="39"/>
      <c r="R124" s="101"/>
      <c r="S124" s="248">
        <f t="shared" si="6"/>
      </c>
      <c r="T124" s="210">
        <f t="shared" si="7"/>
      </c>
    </row>
    <row r="125" spans="1:20" ht="13.5">
      <c r="A125" s="1"/>
      <c r="B125" s="1"/>
      <c r="C125" s="78"/>
      <c r="D125" s="93">
        <f>IF(COUNT(명렬표!I25)&gt;0,명렬표!I25,"")</f>
      </c>
      <c r="E125" s="94">
        <f>IF(COUNTA(명렬표!J25)&gt;0,명렬표!J25,"")</f>
      </c>
      <c r="F125" s="39"/>
      <c r="G125" s="156"/>
      <c r="H125" s="110"/>
      <c r="I125" s="110"/>
      <c r="J125" s="110"/>
      <c r="K125" s="110"/>
      <c r="L125" s="110"/>
      <c r="M125" s="110"/>
      <c r="N125" s="110"/>
      <c r="O125" s="242">
        <f t="shared" si="8"/>
      </c>
      <c r="P125" s="245">
        <f t="shared" si="5"/>
      </c>
      <c r="Q125" s="39"/>
      <c r="R125" s="101"/>
      <c r="S125" s="248">
        <f t="shared" si="6"/>
      </c>
      <c r="T125" s="210">
        <f t="shared" si="7"/>
      </c>
    </row>
    <row r="126" spans="1:20" ht="13.5">
      <c r="A126" s="1"/>
      <c r="B126" s="1"/>
      <c r="C126" s="78"/>
      <c r="D126" s="93">
        <f>IF(COUNT(명렬표!I26)&gt;0,명렬표!I26,"")</f>
      </c>
      <c r="E126" s="94">
        <f>IF(COUNTA(명렬표!J26)&gt;0,명렬표!J26,"")</f>
      </c>
      <c r="F126" s="39"/>
      <c r="G126" s="156"/>
      <c r="H126" s="110"/>
      <c r="I126" s="110"/>
      <c r="J126" s="110"/>
      <c r="K126" s="110"/>
      <c r="L126" s="110"/>
      <c r="M126" s="110"/>
      <c r="N126" s="110"/>
      <c r="O126" s="242">
        <f t="shared" si="8"/>
      </c>
      <c r="P126" s="245">
        <f t="shared" si="5"/>
      </c>
      <c r="Q126" s="39"/>
      <c r="R126" s="101"/>
      <c r="S126" s="248">
        <f t="shared" si="6"/>
      </c>
      <c r="T126" s="210">
        <f t="shared" si="7"/>
      </c>
    </row>
    <row r="127" spans="1:20" ht="13.5">
      <c r="A127" s="1"/>
      <c r="B127" s="1"/>
      <c r="C127" s="78"/>
      <c r="D127" s="93">
        <f>IF(COUNT(명렬표!I27)&gt;0,명렬표!I27,"")</f>
      </c>
      <c r="E127" s="94">
        <f>IF(COUNTA(명렬표!J27)&gt;0,명렬표!J27,"")</f>
      </c>
      <c r="F127" s="39"/>
      <c r="G127" s="156"/>
      <c r="H127" s="110"/>
      <c r="I127" s="110"/>
      <c r="J127" s="110"/>
      <c r="K127" s="110"/>
      <c r="L127" s="110"/>
      <c r="M127" s="110"/>
      <c r="N127" s="110"/>
      <c r="O127" s="242">
        <f t="shared" si="8"/>
      </c>
      <c r="P127" s="245">
        <f t="shared" si="5"/>
      </c>
      <c r="Q127" s="39"/>
      <c r="R127" s="101"/>
      <c r="S127" s="248">
        <f t="shared" si="6"/>
      </c>
      <c r="T127" s="210">
        <f t="shared" si="7"/>
      </c>
    </row>
    <row r="128" spans="1:20" ht="13.5">
      <c r="A128" s="1"/>
      <c r="B128" s="1"/>
      <c r="C128" s="78"/>
      <c r="D128" s="93">
        <f>IF(COUNT(명렬표!I28)&gt;0,명렬표!I28,"")</f>
      </c>
      <c r="E128" s="94">
        <f>IF(COUNTA(명렬표!J28)&gt;0,명렬표!J28,"")</f>
      </c>
      <c r="F128" s="39"/>
      <c r="G128" s="156"/>
      <c r="H128" s="110"/>
      <c r="I128" s="110"/>
      <c r="J128" s="110"/>
      <c r="K128" s="110"/>
      <c r="L128" s="110"/>
      <c r="M128" s="110"/>
      <c r="N128" s="110"/>
      <c r="O128" s="242">
        <f t="shared" si="8"/>
      </c>
      <c r="P128" s="245">
        <f t="shared" si="5"/>
      </c>
      <c r="Q128" s="39"/>
      <c r="R128" s="101"/>
      <c r="S128" s="248">
        <f t="shared" si="6"/>
      </c>
      <c r="T128" s="210">
        <f t="shared" si="7"/>
      </c>
    </row>
    <row r="129" spans="1:20" ht="13.5">
      <c r="A129" s="1"/>
      <c r="B129" s="1"/>
      <c r="C129" s="78"/>
      <c r="D129" s="93">
        <f>IF(COUNT(명렬표!I29)&gt;0,명렬표!I29,"")</f>
      </c>
      <c r="E129" s="94">
        <f>IF(COUNTA(명렬표!J29)&gt;0,명렬표!J29,"")</f>
      </c>
      <c r="F129" s="39"/>
      <c r="G129" s="156"/>
      <c r="H129" s="110"/>
      <c r="I129" s="110"/>
      <c r="J129" s="110"/>
      <c r="K129" s="110"/>
      <c r="L129" s="110"/>
      <c r="M129" s="110"/>
      <c r="N129" s="110"/>
      <c r="O129" s="242">
        <f t="shared" si="8"/>
      </c>
      <c r="P129" s="245">
        <f t="shared" si="5"/>
      </c>
      <c r="Q129" s="39"/>
      <c r="R129" s="101"/>
      <c r="S129" s="248">
        <f t="shared" si="6"/>
      </c>
      <c r="T129" s="210">
        <f t="shared" si="7"/>
      </c>
    </row>
    <row r="130" spans="1:20" ht="13.5">
      <c r="A130" s="1"/>
      <c r="B130" s="1"/>
      <c r="C130" s="78"/>
      <c r="D130" s="93">
        <f>IF(COUNT(명렬표!I30)&gt;0,명렬표!I30,"")</f>
      </c>
      <c r="E130" s="94">
        <f>IF(COUNTA(명렬표!J30)&gt;0,명렬표!J30,"")</f>
      </c>
      <c r="F130" s="39"/>
      <c r="G130" s="156"/>
      <c r="H130" s="110"/>
      <c r="I130" s="110"/>
      <c r="J130" s="110"/>
      <c r="K130" s="110"/>
      <c r="L130" s="110"/>
      <c r="M130" s="110"/>
      <c r="N130" s="110"/>
      <c r="O130" s="242">
        <f t="shared" si="8"/>
      </c>
      <c r="P130" s="245">
        <f t="shared" si="5"/>
      </c>
      <c r="Q130" s="39"/>
      <c r="R130" s="101"/>
      <c r="S130" s="248">
        <f t="shared" si="6"/>
      </c>
      <c r="T130" s="210">
        <f t="shared" si="7"/>
      </c>
    </row>
    <row r="131" spans="1:20" ht="13.5">
      <c r="A131" s="1"/>
      <c r="B131" s="1"/>
      <c r="C131" s="78"/>
      <c r="D131" s="93">
        <f>IF(COUNT(명렬표!I31)&gt;0,명렬표!I31,"")</f>
      </c>
      <c r="E131" s="94">
        <f>IF(COUNTA(명렬표!J31)&gt;0,명렬표!J31,"")</f>
      </c>
      <c r="F131" s="39"/>
      <c r="G131" s="156"/>
      <c r="H131" s="110"/>
      <c r="I131" s="110"/>
      <c r="J131" s="110"/>
      <c r="K131" s="110"/>
      <c r="L131" s="110"/>
      <c r="M131" s="110"/>
      <c r="N131" s="110"/>
      <c r="O131" s="242">
        <f t="shared" si="8"/>
      </c>
      <c r="P131" s="245">
        <f t="shared" si="5"/>
      </c>
      <c r="Q131" s="39"/>
      <c r="R131" s="101"/>
      <c r="S131" s="248">
        <f t="shared" si="6"/>
      </c>
      <c r="T131" s="210">
        <f t="shared" si="7"/>
      </c>
    </row>
    <row r="132" spans="1:20" ht="13.5">
      <c r="A132" s="1"/>
      <c r="B132" s="1"/>
      <c r="C132" s="78"/>
      <c r="D132" s="93">
        <f>IF(COUNT(명렬표!I32)&gt;0,명렬표!I32,"")</f>
      </c>
      <c r="E132" s="94">
        <f>IF(COUNTA(명렬표!J32)&gt;0,명렬표!J32,"")</f>
      </c>
      <c r="F132" s="39"/>
      <c r="G132" s="156"/>
      <c r="H132" s="110"/>
      <c r="I132" s="110"/>
      <c r="J132" s="110"/>
      <c r="K132" s="110"/>
      <c r="L132" s="110"/>
      <c r="M132" s="110"/>
      <c r="N132" s="110"/>
      <c r="O132" s="242">
        <f t="shared" si="8"/>
      </c>
      <c r="P132" s="245">
        <f t="shared" si="5"/>
      </c>
      <c r="Q132" s="39"/>
      <c r="R132" s="101"/>
      <c r="S132" s="248">
        <f t="shared" si="6"/>
      </c>
      <c r="T132" s="210">
        <f t="shared" si="7"/>
      </c>
    </row>
    <row r="133" spans="1:20" ht="13.5">
      <c r="A133" s="1"/>
      <c r="B133" s="1"/>
      <c r="C133" s="78"/>
      <c r="D133" s="93">
        <f>IF(COUNT(명렬표!I33)&gt;0,명렬표!I33,"")</f>
      </c>
      <c r="E133" s="94">
        <f>IF(COUNTA(명렬표!J33)&gt;0,명렬표!J33,"")</f>
      </c>
      <c r="F133" s="39"/>
      <c r="G133" s="156"/>
      <c r="H133" s="110"/>
      <c r="I133" s="110"/>
      <c r="J133" s="110"/>
      <c r="K133" s="110"/>
      <c r="L133" s="110"/>
      <c r="M133" s="110"/>
      <c r="N133" s="110"/>
      <c r="O133" s="242">
        <f t="shared" si="8"/>
      </c>
      <c r="P133" s="245">
        <f t="shared" si="5"/>
      </c>
      <c r="Q133" s="39"/>
      <c r="R133" s="101"/>
      <c r="S133" s="248">
        <f t="shared" si="6"/>
      </c>
      <c r="T133" s="210">
        <f t="shared" si="7"/>
      </c>
    </row>
    <row r="134" spans="1:20" ht="13.5">
      <c r="A134" s="1"/>
      <c r="B134" s="1"/>
      <c r="C134" s="78"/>
      <c r="D134" s="93">
        <f>IF(COUNT(명렬표!I34)&gt;0,명렬표!I34,"")</f>
      </c>
      <c r="E134" s="94">
        <f>IF(COUNTA(명렬표!J34)&gt;0,명렬표!J34,"")</f>
      </c>
      <c r="F134" s="39"/>
      <c r="G134" s="156"/>
      <c r="H134" s="110"/>
      <c r="I134" s="110"/>
      <c r="J134" s="110"/>
      <c r="K134" s="110"/>
      <c r="L134" s="110"/>
      <c r="M134" s="110"/>
      <c r="N134" s="110"/>
      <c r="O134" s="242">
        <f t="shared" si="8"/>
      </c>
      <c r="P134" s="245">
        <f t="shared" si="5"/>
      </c>
      <c r="Q134" s="39"/>
      <c r="R134" s="101"/>
      <c r="S134" s="248">
        <f t="shared" si="6"/>
      </c>
      <c r="T134" s="210">
        <f t="shared" si="7"/>
      </c>
    </row>
    <row r="135" spans="1:20" ht="13.5">
      <c r="A135" s="1"/>
      <c r="B135" s="1"/>
      <c r="C135" s="78"/>
      <c r="D135" s="93">
        <f>IF(COUNT(명렬표!I35)&gt;0,명렬표!I35,"")</f>
      </c>
      <c r="E135" s="94">
        <f>IF(COUNTA(명렬표!J35)&gt;0,명렬표!J35,"")</f>
      </c>
      <c r="F135" s="39"/>
      <c r="G135" s="156"/>
      <c r="H135" s="110"/>
      <c r="I135" s="110"/>
      <c r="J135" s="110"/>
      <c r="K135" s="110"/>
      <c r="L135" s="110"/>
      <c r="M135" s="110"/>
      <c r="N135" s="110"/>
      <c r="O135" s="242">
        <f t="shared" si="8"/>
      </c>
      <c r="P135" s="245">
        <f t="shared" si="5"/>
      </c>
      <c r="Q135" s="39"/>
      <c r="R135" s="101"/>
      <c r="S135" s="248">
        <f t="shared" si="6"/>
      </c>
      <c r="T135" s="210">
        <f t="shared" si="7"/>
      </c>
    </row>
    <row r="136" spans="1:20" ht="13.5">
      <c r="A136" s="1"/>
      <c r="B136" s="1"/>
      <c r="C136" s="78"/>
      <c r="D136" s="93">
        <f>IF(COUNT(명렬표!I36)&gt;0,명렬표!I36,"")</f>
      </c>
      <c r="E136" s="94">
        <f>IF(COUNTA(명렬표!J36)&gt;0,명렬표!J36,"")</f>
      </c>
      <c r="F136" s="39"/>
      <c r="G136" s="156"/>
      <c r="H136" s="110"/>
      <c r="I136" s="110"/>
      <c r="J136" s="110"/>
      <c r="K136" s="110"/>
      <c r="L136" s="110"/>
      <c r="M136" s="110"/>
      <c r="N136" s="110"/>
      <c r="O136" s="242">
        <f t="shared" si="8"/>
      </c>
      <c r="P136" s="245">
        <f t="shared" si="5"/>
      </c>
      <c r="Q136" s="39"/>
      <c r="R136" s="101"/>
      <c r="S136" s="248">
        <f t="shared" si="6"/>
      </c>
      <c r="T136" s="210">
        <f t="shared" si="7"/>
      </c>
    </row>
    <row r="137" spans="1:20" ht="13.5">
      <c r="A137" s="1"/>
      <c r="B137" s="1"/>
      <c r="C137" s="78"/>
      <c r="D137" s="93">
        <f>IF(COUNT(명렬표!I37)&gt;0,명렬표!I37,"")</f>
      </c>
      <c r="E137" s="94">
        <f>IF(COUNTA(명렬표!J37)&gt;0,명렬표!J37,"")</f>
      </c>
      <c r="F137" s="39"/>
      <c r="G137" s="156"/>
      <c r="H137" s="110"/>
      <c r="I137" s="110"/>
      <c r="J137" s="110"/>
      <c r="K137" s="110"/>
      <c r="L137" s="110"/>
      <c r="M137" s="110"/>
      <c r="N137" s="110"/>
      <c r="O137" s="242">
        <f t="shared" si="8"/>
      </c>
      <c r="P137" s="245">
        <f t="shared" si="5"/>
      </c>
      <c r="Q137" s="39"/>
      <c r="R137" s="101"/>
      <c r="S137" s="248">
        <f t="shared" si="6"/>
      </c>
      <c r="T137" s="210">
        <f t="shared" si="7"/>
      </c>
    </row>
    <row r="138" spans="1:20" ht="13.5">
      <c r="A138" s="1"/>
      <c r="B138" s="1"/>
      <c r="C138" s="78"/>
      <c r="D138" s="93">
        <f>IF(COUNT(명렬표!I38)&gt;0,명렬표!I38,"")</f>
      </c>
      <c r="E138" s="94">
        <f>IF(COUNTA(명렬표!J38)&gt;0,명렬표!J38,"")</f>
      </c>
      <c r="F138" s="39"/>
      <c r="G138" s="156"/>
      <c r="H138" s="110"/>
      <c r="I138" s="110"/>
      <c r="J138" s="110"/>
      <c r="K138" s="110"/>
      <c r="L138" s="110"/>
      <c r="M138" s="110"/>
      <c r="N138" s="110"/>
      <c r="O138" s="242">
        <f t="shared" si="8"/>
      </c>
      <c r="P138" s="245">
        <f aca="true" t="shared" si="9" ref="P138:P201">IF(O138="","",O138*$P$8)</f>
      </c>
      <c r="Q138" s="39"/>
      <c r="R138" s="101"/>
      <c r="S138" s="248">
        <f aca="true" t="shared" si="10" ref="S138:S201">IF(Q138="","",AVERAGE(Q138,R138)*$S$8)</f>
      </c>
      <c r="T138" s="210">
        <f aca="true" t="shared" si="11" ref="T138:T201">IF(COUNT(P138,S138)&gt;0,SUM(P138,S138),"")</f>
      </c>
    </row>
    <row r="139" spans="1:20" ht="13.5">
      <c r="A139" s="1"/>
      <c r="B139" s="1"/>
      <c r="C139" s="78"/>
      <c r="D139" s="93">
        <f>IF(COUNT(명렬표!I39)&gt;0,명렬표!I39,"")</f>
      </c>
      <c r="E139" s="94">
        <f>IF(COUNTA(명렬표!J39)&gt;0,명렬표!J39,"")</f>
      </c>
      <c r="F139" s="39"/>
      <c r="G139" s="156"/>
      <c r="H139" s="110"/>
      <c r="I139" s="110"/>
      <c r="J139" s="110"/>
      <c r="K139" s="110"/>
      <c r="L139" s="110"/>
      <c r="M139" s="110"/>
      <c r="N139" s="110"/>
      <c r="O139" s="242">
        <f t="shared" si="8"/>
      </c>
      <c r="P139" s="245">
        <f t="shared" si="9"/>
      </c>
      <c r="Q139" s="39"/>
      <c r="R139" s="101"/>
      <c r="S139" s="248">
        <f t="shared" si="10"/>
      </c>
      <c r="T139" s="210">
        <f t="shared" si="11"/>
      </c>
    </row>
    <row r="140" spans="1:20" ht="13.5">
      <c r="A140" s="1"/>
      <c r="B140" s="1"/>
      <c r="C140" s="78"/>
      <c r="D140" s="93">
        <f>IF(COUNT(명렬표!I40)&gt;0,명렬표!I40,"")</f>
      </c>
      <c r="E140" s="94">
        <f>IF(COUNTA(명렬표!J40)&gt;0,명렬표!J40,"")</f>
      </c>
      <c r="F140" s="39"/>
      <c r="G140" s="156"/>
      <c r="H140" s="110"/>
      <c r="I140" s="110"/>
      <c r="J140" s="110"/>
      <c r="K140" s="110"/>
      <c r="L140" s="110"/>
      <c r="M140" s="110"/>
      <c r="N140" s="110"/>
      <c r="O140" s="242">
        <f t="shared" si="8"/>
      </c>
      <c r="P140" s="245">
        <f t="shared" si="9"/>
      </c>
      <c r="Q140" s="39"/>
      <c r="R140" s="101"/>
      <c r="S140" s="248">
        <f t="shared" si="10"/>
      </c>
      <c r="T140" s="210">
        <f t="shared" si="11"/>
      </c>
    </row>
    <row r="141" spans="1:20" ht="13.5">
      <c r="A141" s="1"/>
      <c r="B141" s="1"/>
      <c r="C141" s="78"/>
      <c r="D141" s="93">
        <f>IF(COUNT(명렬표!I41)&gt;0,명렬표!I41,"")</f>
      </c>
      <c r="E141" s="94">
        <f>IF(COUNTA(명렬표!J41)&gt;0,명렬표!J41,"")</f>
      </c>
      <c r="F141" s="39"/>
      <c r="G141" s="156"/>
      <c r="H141" s="110"/>
      <c r="I141" s="110"/>
      <c r="J141" s="110"/>
      <c r="K141" s="110"/>
      <c r="L141" s="110"/>
      <c r="M141" s="110"/>
      <c r="N141" s="110"/>
      <c r="O141" s="242">
        <f aca="true" t="shared" si="12" ref="O141:O204">IF(F141="","",SUM(F141:N141))</f>
      </c>
      <c r="P141" s="245">
        <f t="shared" si="9"/>
      </c>
      <c r="Q141" s="39"/>
      <c r="R141" s="101"/>
      <c r="S141" s="248">
        <f t="shared" si="10"/>
      </c>
      <c r="T141" s="210">
        <f t="shared" si="11"/>
      </c>
    </row>
    <row r="142" spans="1:20" ht="13.5">
      <c r="A142" s="1"/>
      <c r="B142" s="1"/>
      <c r="C142" s="78"/>
      <c r="D142" s="93">
        <f>IF(COUNT(명렬표!I42)&gt;0,명렬표!I42,"")</f>
      </c>
      <c r="E142" s="94">
        <f>IF(COUNTA(명렬표!J42)&gt;0,명렬표!J42,"")</f>
      </c>
      <c r="F142" s="39"/>
      <c r="G142" s="156"/>
      <c r="H142" s="110"/>
      <c r="I142" s="110"/>
      <c r="J142" s="110"/>
      <c r="K142" s="110"/>
      <c r="L142" s="110"/>
      <c r="M142" s="110"/>
      <c r="N142" s="110"/>
      <c r="O142" s="242">
        <f t="shared" si="12"/>
      </c>
      <c r="P142" s="245">
        <f t="shared" si="9"/>
      </c>
      <c r="Q142" s="39"/>
      <c r="R142" s="101"/>
      <c r="S142" s="248">
        <f t="shared" si="10"/>
      </c>
      <c r="T142" s="210">
        <f t="shared" si="11"/>
      </c>
    </row>
    <row r="143" spans="1:20" ht="13.5">
      <c r="A143" s="1"/>
      <c r="B143" s="1"/>
      <c r="C143" s="78"/>
      <c r="D143" s="93">
        <f>IF(COUNT(명렬표!I43)&gt;0,명렬표!I43,"")</f>
      </c>
      <c r="E143" s="94">
        <f>IF(COUNTA(명렬표!J43)&gt;0,명렬표!J43,"")</f>
      </c>
      <c r="F143" s="39"/>
      <c r="G143" s="156"/>
      <c r="H143" s="110"/>
      <c r="I143" s="110"/>
      <c r="J143" s="110"/>
      <c r="K143" s="110"/>
      <c r="L143" s="110"/>
      <c r="M143" s="110"/>
      <c r="N143" s="110"/>
      <c r="O143" s="242">
        <f t="shared" si="12"/>
      </c>
      <c r="P143" s="245">
        <f t="shared" si="9"/>
      </c>
      <c r="Q143" s="39"/>
      <c r="R143" s="101"/>
      <c r="S143" s="248">
        <f t="shared" si="10"/>
      </c>
      <c r="T143" s="210">
        <f t="shared" si="11"/>
      </c>
    </row>
    <row r="144" spans="1:20" ht="13.5">
      <c r="A144" s="1"/>
      <c r="B144" s="1"/>
      <c r="C144" s="78"/>
      <c r="D144" s="93">
        <f>IF(COUNT(명렬표!I44)&gt;0,명렬표!I44,"")</f>
      </c>
      <c r="E144" s="94">
        <f>IF(COUNTA(명렬표!J44)&gt;0,명렬표!J44,"")</f>
      </c>
      <c r="F144" s="39"/>
      <c r="G144" s="156"/>
      <c r="H144" s="110"/>
      <c r="I144" s="110"/>
      <c r="J144" s="110"/>
      <c r="K144" s="110"/>
      <c r="L144" s="110"/>
      <c r="M144" s="110"/>
      <c r="N144" s="110"/>
      <c r="O144" s="242">
        <f t="shared" si="12"/>
      </c>
      <c r="P144" s="245">
        <f t="shared" si="9"/>
      </c>
      <c r="Q144" s="39"/>
      <c r="R144" s="101"/>
      <c r="S144" s="248">
        <f t="shared" si="10"/>
      </c>
      <c r="T144" s="210">
        <f t="shared" si="11"/>
      </c>
    </row>
    <row r="145" spans="1:20" ht="13.5">
      <c r="A145" s="1"/>
      <c r="B145" s="1"/>
      <c r="C145" s="78"/>
      <c r="D145" s="93">
        <f>IF(COUNT(명렬표!I45)&gt;0,명렬표!I45,"")</f>
      </c>
      <c r="E145" s="94">
        <f>IF(COUNTA(명렬표!J45)&gt;0,명렬표!J45,"")</f>
      </c>
      <c r="F145" s="39"/>
      <c r="G145" s="156"/>
      <c r="H145" s="110"/>
      <c r="I145" s="110"/>
      <c r="J145" s="110"/>
      <c r="K145" s="110"/>
      <c r="L145" s="110"/>
      <c r="M145" s="110"/>
      <c r="N145" s="110"/>
      <c r="O145" s="242">
        <f t="shared" si="12"/>
      </c>
      <c r="P145" s="245">
        <f t="shared" si="9"/>
      </c>
      <c r="Q145" s="39"/>
      <c r="R145" s="101"/>
      <c r="S145" s="248">
        <f t="shared" si="10"/>
      </c>
      <c r="T145" s="210">
        <f t="shared" si="11"/>
      </c>
    </row>
    <row r="146" spans="1:20" ht="13.5">
      <c r="A146" s="1"/>
      <c r="B146" s="1"/>
      <c r="C146" s="78"/>
      <c r="D146" s="93">
        <f>IF(COUNT(명렬표!I46)&gt;0,명렬표!I46,"")</f>
      </c>
      <c r="E146" s="94">
        <f>IF(COUNTA(명렬표!J46)&gt;0,명렬표!J46,"")</f>
      </c>
      <c r="F146" s="39"/>
      <c r="G146" s="156"/>
      <c r="H146" s="110"/>
      <c r="I146" s="110"/>
      <c r="J146" s="110"/>
      <c r="K146" s="110"/>
      <c r="L146" s="110"/>
      <c r="M146" s="110"/>
      <c r="N146" s="110"/>
      <c r="O146" s="242">
        <f t="shared" si="12"/>
      </c>
      <c r="P146" s="245">
        <f t="shared" si="9"/>
      </c>
      <c r="Q146" s="39"/>
      <c r="R146" s="101"/>
      <c r="S146" s="248">
        <f t="shared" si="10"/>
      </c>
      <c r="T146" s="210">
        <f t="shared" si="11"/>
      </c>
    </row>
    <row r="147" spans="1:20" ht="13.5">
      <c r="A147" s="1"/>
      <c r="B147" s="1"/>
      <c r="C147" s="78"/>
      <c r="D147" s="93">
        <f>IF(COUNT(명렬표!I47)&gt;0,명렬표!I47,"")</f>
      </c>
      <c r="E147" s="94">
        <f>IF(COUNTA(명렬표!J47)&gt;0,명렬표!J47,"")</f>
      </c>
      <c r="F147" s="39"/>
      <c r="G147" s="156"/>
      <c r="H147" s="110"/>
      <c r="I147" s="110"/>
      <c r="J147" s="110"/>
      <c r="K147" s="110"/>
      <c r="L147" s="110"/>
      <c r="M147" s="110"/>
      <c r="N147" s="110"/>
      <c r="O147" s="242">
        <f t="shared" si="12"/>
      </c>
      <c r="P147" s="245">
        <f t="shared" si="9"/>
      </c>
      <c r="Q147" s="39"/>
      <c r="R147" s="101"/>
      <c r="S147" s="248">
        <f t="shared" si="10"/>
      </c>
      <c r="T147" s="210">
        <f t="shared" si="11"/>
      </c>
    </row>
    <row r="148" spans="1:20" ht="13.5">
      <c r="A148" s="1"/>
      <c r="B148" s="1"/>
      <c r="C148" s="78"/>
      <c r="D148" s="93">
        <f>IF(COUNT(명렬표!I48)&gt;0,명렬표!I48,"")</f>
      </c>
      <c r="E148" s="94">
        <f>IF(COUNTA(명렬표!J48)&gt;0,명렬표!J48,"")</f>
      </c>
      <c r="F148" s="39"/>
      <c r="G148" s="156"/>
      <c r="H148" s="110"/>
      <c r="I148" s="110"/>
      <c r="J148" s="110"/>
      <c r="K148" s="110"/>
      <c r="L148" s="110"/>
      <c r="M148" s="110"/>
      <c r="N148" s="110"/>
      <c r="O148" s="242">
        <f t="shared" si="12"/>
      </c>
      <c r="P148" s="245">
        <f t="shared" si="9"/>
      </c>
      <c r="Q148" s="39"/>
      <c r="R148" s="101"/>
      <c r="S148" s="248">
        <f t="shared" si="10"/>
      </c>
      <c r="T148" s="210">
        <f t="shared" si="11"/>
      </c>
    </row>
    <row r="149" spans="1:20" ht="13.5">
      <c r="A149" s="1"/>
      <c r="B149" s="1"/>
      <c r="C149" s="78"/>
      <c r="D149" s="93">
        <f>IF(COUNT(명렬표!I49)&gt;0,명렬표!I49,"")</f>
      </c>
      <c r="E149" s="94">
        <f>IF(COUNTA(명렬표!J49)&gt;0,명렬표!J49,"")</f>
      </c>
      <c r="F149" s="39"/>
      <c r="G149" s="156"/>
      <c r="H149" s="110"/>
      <c r="I149" s="110"/>
      <c r="J149" s="110"/>
      <c r="K149" s="110"/>
      <c r="L149" s="110"/>
      <c r="M149" s="110"/>
      <c r="N149" s="110"/>
      <c r="O149" s="242">
        <f t="shared" si="12"/>
      </c>
      <c r="P149" s="245">
        <f t="shared" si="9"/>
      </c>
      <c r="Q149" s="39"/>
      <c r="R149" s="101"/>
      <c r="S149" s="248">
        <f t="shared" si="10"/>
      </c>
      <c r="T149" s="210">
        <f t="shared" si="11"/>
      </c>
    </row>
    <row r="150" spans="1:20" ht="13.5">
      <c r="A150" s="1"/>
      <c r="B150" s="1"/>
      <c r="C150" s="78"/>
      <c r="D150" s="93">
        <f>IF(COUNT(명렬표!I50)&gt;0,명렬표!I50,"")</f>
      </c>
      <c r="E150" s="94">
        <f>IF(COUNTA(명렬표!J50)&gt;0,명렬표!J50,"")</f>
      </c>
      <c r="F150" s="39"/>
      <c r="G150" s="156"/>
      <c r="H150" s="110"/>
      <c r="I150" s="110"/>
      <c r="J150" s="110"/>
      <c r="K150" s="110"/>
      <c r="L150" s="110"/>
      <c r="M150" s="110"/>
      <c r="N150" s="110"/>
      <c r="O150" s="242">
        <f t="shared" si="12"/>
      </c>
      <c r="P150" s="245">
        <f t="shared" si="9"/>
      </c>
      <c r="Q150" s="39"/>
      <c r="R150" s="101"/>
      <c r="S150" s="248">
        <f t="shared" si="10"/>
      </c>
      <c r="T150" s="210">
        <f t="shared" si="11"/>
      </c>
    </row>
    <row r="151" spans="1:20" ht="13.5">
      <c r="A151" s="1"/>
      <c r="B151" s="1"/>
      <c r="C151" s="78"/>
      <c r="D151" s="93">
        <f>IF(COUNT(명렬표!I51)&gt;0,명렬표!I51,"")</f>
      </c>
      <c r="E151" s="94">
        <f>IF(COUNTA(명렬표!J51)&gt;0,명렬표!J51,"")</f>
      </c>
      <c r="F151" s="39"/>
      <c r="G151" s="156"/>
      <c r="H151" s="110"/>
      <c r="I151" s="110"/>
      <c r="J151" s="110"/>
      <c r="K151" s="110"/>
      <c r="L151" s="110"/>
      <c r="M151" s="110"/>
      <c r="N151" s="110"/>
      <c r="O151" s="242">
        <f t="shared" si="12"/>
      </c>
      <c r="P151" s="245">
        <f t="shared" si="9"/>
      </c>
      <c r="Q151" s="39"/>
      <c r="R151" s="101"/>
      <c r="S151" s="248">
        <f t="shared" si="10"/>
      </c>
      <c r="T151" s="210">
        <f t="shared" si="11"/>
      </c>
    </row>
    <row r="152" spans="1:20" ht="13.5">
      <c r="A152" s="1"/>
      <c r="B152" s="1"/>
      <c r="C152" s="78"/>
      <c r="D152" s="93">
        <f>IF(COUNT(명렬표!I52)&gt;0,명렬표!I52,"")</f>
      </c>
      <c r="E152" s="94">
        <f>IF(COUNTA(명렬표!J52)&gt;0,명렬표!J52,"")</f>
      </c>
      <c r="F152" s="39"/>
      <c r="G152" s="156"/>
      <c r="H152" s="110"/>
      <c r="I152" s="110"/>
      <c r="J152" s="110"/>
      <c r="K152" s="110"/>
      <c r="L152" s="110"/>
      <c r="M152" s="110"/>
      <c r="N152" s="110"/>
      <c r="O152" s="242">
        <f t="shared" si="12"/>
      </c>
      <c r="P152" s="245">
        <f t="shared" si="9"/>
      </c>
      <c r="Q152" s="39"/>
      <c r="R152" s="101"/>
      <c r="S152" s="248">
        <f t="shared" si="10"/>
      </c>
      <c r="T152" s="210">
        <f t="shared" si="11"/>
      </c>
    </row>
    <row r="153" spans="1:20" ht="13.5">
      <c r="A153" s="1"/>
      <c r="B153" s="1"/>
      <c r="C153" s="78"/>
      <c r="D153" s="93">
        <f>IF(COUNT(명렬표!I53)&gt;0,명렬표!I53,"")</f>
      </c>
      <c r="E153" s="94">
        <f>IF(COUNTA(명렬표!J53)&gt;0,명렬표!J53,"")</f>
      </c>
      <c r="F153" s="39"/>
      <c r="G153" s="156"/>
      <c r="H153" s="110"/>
      <c r="I153" s="110"/>
      <c r="J153" s="110"/>
      <c r="K153" s="110"/>
      <c r="L153" s="110"/>
      <c r="M153" s="110"/>
      <c r="N153" s="110"/>
      <c r="O153" s="242">
        <f t="shared" si="12"/>
      </c>
      <c r="P153" s="245">
        <f t="shared" si="9"/>
      </c>
      <c r="Q153" s="39"/>
      <c r="R153" s="101"/>
      <c r="S153" s="248">
        <f t="shared" si="10"/>
      </c>
      <c r="T153" s="210">
        <f t="shared" si="11"/>
      </c>
    </row>
    <row r="154" spans="1:20" ht="13.5">
      <c r="A154" s="1"/>
      <c r="B154" s="1"/>
      <c r="C154" s="78"/>
      <c r="D154" s="93">
        <f>IF(COUNT(명렬표!I54)&gt;0,명렬표!I54,"")</f>
      </c>
      <c r="E154" s="94">
        <f>IF(COUNTA(명렬표!J54)&gt;0,명렬표!J54,"")</f>
      </c>
      <c r="F154" s="39"/>
      <c r="G154" s="156"/>
      <c r="H154" s="110"/>
      <c r="I154" s="110"/>
      <c r="J154" s="110"/>
      <c r="K154" s="110"/>
      <c r="L154" s="110"/>
      <c r="M154" s="110"/>
      <c r="N154" s="110"/>
      <c r="O154" s="242">
        <f t="shared" si="12"/>
      </c>
      <c r="P154" s="245">
        <f t="shared" si="9"/>
      </c>
      <c r="Q154" s="39"/>
      <c r="R154" s="101"/>
      <c r="S154" s="248">
        <f t="shared" si="10"/>
      </c>
      <c r="T154" s="210">
        <f t="shared" si="11"/>
      </c>
    </row>
    <row r="155" spans="1:20" ht="13.5">
      <c r="A155" s="1"/>
      <c r="B155" s="1"/>
      <c r="C155" s="78"/>
      <c r="D155" s="93">
        <f>IF(COUNT(명렬표!I55)&gt;0,명렬표!I55,"")</f>
      </c>
      <c r="E155" s="94">
        <f>IF(COUNTA(명렬표!J55)&gt;0,명렬표!J55,"")</f>
      </c>
      <c r="F155" s="39"/>
      <c r="G155" s="156"/>
      <c r="H155" s="110"/>
      <c r="I155" s="110"/>
      <c r="J155" s="110"/>
      <c r="K155" s="110"/>
      <c r="L155" s="110"/>
      <c r="M155" s="110"/>
      <c r="N155" s="110"/>
      <c r="O155" s="242">
        <f t="shared" si="12"/>
      </c>
      <c r="P155" s="245">
        <f t="shared" si="9"/>
      </c>
      <c r="Q155" s="39"/>
      <c r="R155" s="101"/>
      <c r="S155" s="248">
        <f t="shared" si="10"/>
      </c>
      <c r="T155" s="210">
        <f t="shared" si="11"/>
      </c>
    </row>
    <row r="156" spans="1:20" ht="13.5">
      <c r="A156" s="1"/>
      <c r="B156" s="1"/>
      <c r="C156" s="78"/>
      <c r="D156" s="93">
        <f>IF(COUNT(명렬표!I56)&gt;0,명렬표!I56,"")</f>
      </c>
      <c r="E156" s="94">
        <f>IF(COUNTA(명렬표!J56)&gt;0,명렬표!J56,"")</f>
      </c>
      <c r="F156" s="39"/>
      <c r="G156" s="156"/>
      <c r="H156" s="110"/>
      <c r="I156" s="110"/>
      <c r="J156" s="110"/>
      <c r="K156" s="110"/>
      <c r="L156" s="110"/>
      <c r="M156" s="110"/>
      <c r="N156" s="110"/>
      <c r="O156" s="242">
        <f t="shared" si="12"/>
      </c>
      <c r="P156" s="245">
        <f t="shared" si="9"/>
      </c>
      <c r="Q156" s="39"/>
      <c r="R156" s="101"/>
      <c r="S156" s="248">
        <f t="shared" si="10"/>
      </c>
      <c r="T156" s="210">
        <f t="shared" si="11"/>
      </c>
    </row>
    <row r="157" spans="1:20" ht="13.5">
      <c r="A157" s="1"/>
      <c r="B157" s="1"/>
      <c r="C157" s="78"/>
      <c r="D157" s="93">
        <f>IF(COUNT(명렬표!I57)&gt;0,명렬표!I57,"")</f>
      </c>
      <c r="E157" s="94">
        <f>IF(COUNTA(명렬표!J57)&gt;0,명렬표!J57,"")</f>
      </c>
      <c r="F157" s="39"/>
      <c r="G157" s="156"/>
      <c r="H157" s="110"/>
      <c r="I157" s="110"/>
      <c r="J157" s="110"/>
      <c r="K157" s="110"/>
      <c r="L157" s="110"/>
      <c r="M157" s="110"/>
      <c r="N157" s="110"/>
      <c r="O157" s="242">
        <f t="shared" si="12"/>
      </c>
      <c r="P157" s="245">
        <f t="shared" si="9"/>
      </c>
      <c r="Q157" s="39"/>
      <c r="R157" s="101"/>
      <c r="S157" s="248">
        <f t="shared" si="10"/>
      </c>
      <c r="T157" s="210">
        <f t="shared" si="11"/>
      </c>
    </row>
    <row r="158" spans="1:20" ht="14.25" thickBot="1">
      <c r="A158" s="114"/>
      <c r="B158" s="114"/>
      <c r="C158" s="115"/>
      <c r="D158" s="95">
        <f>IF(COUNT(명렬표!I58)&gt;0,명렬표!I58,"")</f>
      </c>
      <c r="E158" s="90">
        <f>IF(COUNTA(명렬표!J58)&gt;0,명렬표!J58,"")</f>
      </c>
      <c r="F158" s="39"/>
      <c r="G158" s="156"/>
      <c r="H158" s="110"/>
      <c r="I158" s="110"/>
      <c r="J158" s="110"/>
      <c r="K158" s="110"/>
      <c r="L158" s="110"/>
      <c r="M158" s="110"/>
      <c r="N158" s="110"/>
      <c r="O158" s="242">
        <f t="shared" si="12"/>
      </c>
      <c r="P158" s="245">
        <f t="shared" si="9"/>
      </c>
      <c r="Q158" s="43"/>
      <c r="R158" s="102"/>
      <c r="S158" s="248">
        <f t="shared" si="10"/>
      </c>
      <c r="T158" s="210">
        <f t="shared" si="11"/>
      </c>
    </row>
    <row r="159" spans="1:20" ht="13.5">
      <c r="A159" s="1"/>
      <c r="B159" s="1"/>
      <c r="C159" s="78"/>
      <c r="D159" s="93">
        <f>IF(COUNT(명렬표!L9)&gt;0,명렬표!L9,"")</f>
      </c>
      <c r="E159" s="94">
        <f>IF(COUNTA(명렬표!M9)&gt;0,명렬표!M9,"")</f>
      </c>
      <c r="F159" s="39"/>
      <c r="G159" s="156"/>
      <c r="H159" s="110"/>
      <c r="I159" s="110"/>
      <c r="J159" s="110"/>
      <c r="K159" s="110"/>
      <c r="L159" s="110"/>
      <c r="M159" s="110"/>
      <c r="N159" s="110"/>
      <c r="O159" s="242">
        <f t="shared" si="12"/>
      </c>
      <c r="P159" s="245">
        <f t="shared" si="9"/>
      </c>
      <c r="Q159" s="39"/>
      <c r="R159" s="101"/>
      <c r="S159" s="248">
        <f t="shared" si="10"/>
      </c>
      <c r="T159" s="210">
        <f t="shared" si="11"/>
      </c>
    </row>
    <row r="160" spans="1:20" ht="13.5">
      <c r="A160" s="1"/>
      <c r="B160" s="1"/>
      <c r="C160" s="78"/>
      <c r="D160" s="93">
        <f>IF(COUNT(명렬표!L10)&gt;0,명렬표!L10,"")</f>
      </c>
      <c r="E160" s="94">
        <f>IF(COUNTA(명렬표!M10)&gt;0,명렬표!M10,"")</f>
      </c>
      <c r="F160" s="39"/>
      <c r="G160" s="156"/>
      <c r="H160" s="110"/>
      <c r="I160" s="110"/>
      <c r="J160" s="110"/>
      <c r="K160" s="110"/>
      <c r="L160" s="110"/>
      <c r="M160" s="110"/>
      <c r="N160" s="110"/>
      <c r="O160" s="242">
        <f t="shared" si="12"/>
      </c>
      <c r="P160" s="245">
        <f t="shared" si="9"/>
      </c>
      <c r="Q160" s="39"/>
      <c r="R160" s="101"/>
      <c r="S160" s="248">
        <f t="shared" si="10"/>
      </c>
      <c r="T160" s="210">
        <f t="shared" si="11"/>
      </c>
    </row>
    <row r="161" spans="1:20" ht="13.5">
      <c r="A161" s="1"/>
      <c r="B161" s="268" t="s">
        <v>58</v>
      </c>
      <c r="C161" s="78"/>
      <c r="D161" s="93">
        <f>IF(COUNT(명렬표!L11)&gt;0,명렬표!L11,"")</f>
      </c>
      <c r="E161" s="94">
        <f>IF(COUNTA(명렬표!M11)&gt;0,명렬표!M11,"")</f>
      </c>
      <c r="F161" s="39"/>
      <c r="G161" s="156"/>
      <c r="H161" s="110"/>
      <c r="I161" s="110"/>
      <c r="J161" s="110"/>
      <c r="K161" s="110"/>
      <c r="L161" s="110"/>
      <c r="M161" s="110"/>
      <c r="N161" s="110"/>
      <c r="O161" s="242">
        <f t="shared" si="12"/>
      </c>
      <c r="P161" s="245">
        <f t="shared" si="9"/>
      </c>
      <c r="Q161" s="39"/>
      <c r="R161" s="101"/>
      <c r="S161" s="248">
        <f t="shared" si="10"/>
      </c>
      <c r="T161" s="210">
        <f t="shared" si="11"/>
      </c>
    </row>
    <row r="162" spans="1:20" ht="13.5">
      <c r="A162" s="1"/>
      <c r="B162" s="269"/>
      <c r="C162" s="78"/>
      <c r="D162" s="93">
        <f>IF(COUNT(명렬표!L12)&gt;0,명렬표!L12,"")</f>
      </c>
      <c r="E162" s="94">
        <f>IF(COUNTA(명렬표!M12)&gt;0,명렬표!M12,"")</f>
      </c>
      <c r="F162" s="39"/>
      <c r="G162" s="156"/>
      <c r="H162" s="110"/>
      <c r="I162" s="110"/>
      <c r="J162" s="110"/>
      <c r="K162" s="110"/>
      <c r="L162" s="110"/>
      <c r="M162" s="110"/>
      <c r="N162" s="110"/>
      <c r="O162" s="242">
        <f t="shared" si="12"/>
      </c>
      <c r="P162" s="245">
        <f t="shared" si="9"/>
      </c>
      <c r="Q162" s="39"/>
      <c r="R162" s="101"/>
      <c r="S162" s="248">
        <f t="shared" si="10"/>
      </c>
      <c r="T162" s="210">
        <f t="shared" si="11"/>
      </c>
    </row>
    <row r="163" spans="1:20" ht="13.5">
      <c r="A163" s="1"/>
      <c r="B163" s="269"/>
      <c r="C163" s="78"/>
      <c r="D163" s="93">
        <f>IF(COUNT(명렬표!L13)&gt;0,명렬표!L13,"")</f>
      </c>
      <c r="E163" s="94">
        <f>IF(COUNTA(명렬표!M13)&gt;0,명렬표!M13,"")</f>
      </c>
      <c r="F163" s="39"/>
      <c r="G163" s="156"/>
      <c r="H163" s="110"/>
      <c r="I163" s="110"/>
      <c r="J163" s="110"/>
      <c r="K163" s="110"/>
      <c r="L163" s="110"/>
      <c r="M163" s="110"/>
      <c r="N163" s="110"/>
      <c r="O163" s="242">
        <f t="shared" si="12"/>
      </c>
      <c r="P163" s="245">
        <f t="shared" si="9"/>
      </c>
      <c r="Q163" s="39"/>
      <c r="R163" s="101"/>
      <c r="S163" s="248">
        <f t="shared" si="10"/>
      </c>
      <c r="T163" s="210">
        <f t="shared" si="11"/>
      </c>
    </row>
    <row r="164" spans="1:20" ht="13.5">
      <c r="A164" s="1"/>
      <c r="B164" s="269"/>
      <c r="C164" s="78"/>
      <c r="D164" s="93">
        <f>IF(COUNT(명렬표!L14)&gt;0,명렬표!L14,"")</f>
      </c>
      <c r="E164" s="94">
        <f>IF(COUNTA(명렬표!M14)&gt;0,명렬표!M14,"")</f>
      </c>
      <c r="F164" s="39"/>
      <c r="G164" s="156"/>
      <c r="H164" s="110"/>
      <c r="I164" s="110"/>
      <c r="J164" s="110"/>
      <c r="K164" s="110"/>
      <c r="L164" s="110"/>
      <c r="M164" s="110"/>
      <c r="N164" s="110"/>
      <c r="O164" s="242">
        <f t="shared" si="12"/>
      </c>
      <c r="P164" s="245">
        <f t="shared" si="9"/>
      </c>
      <c r="Q164" s="39"/>
      <c r="R164" s="101"/>
      <c r="S164" s="248">
        <f t="shared" si="10"/>
      </c>
      <c r="T164" s="210">
        <f t="shared" si="11"/>
      </c>
    </row>
    <row r="165" spans="1:20" ht="13.5">
      <c r="A165" s="1"/>
      <c r="B165" s="269"/>
      <c r="C165" s="78"/>
      <c r="D165" s="93">
        <f>IF(COUNT(명렬표!L15)&gt;0,명렬표!L15,"")</f>
      </c>
      <c r="E165" s="94">
        <f>IF(COUNTA(명렬표!M15)&gt;0,명렬표!M15,"")</f>
      </c>
      <c r="F165" s="39"/>
      <c r="G165" s="156"/>
      <c r="H165" s="110"/>
      <c r="I165" s="110"/>
      <c r="J165" s="110"/>
      <c r="K165" s="110"/>
      <c r="L165" s="110"/>
      <c r="M165" s="110"/>
      <c r="N165" s="110"/>
      <c r="O165" s="242">
        <f t="shared" si="12"/>
      </c>
      <c r="P165" s="245">
        <f t="shared" si="9"/>
      </c>
      <c r="Q165" s="39"/>
      <c r="R165" s="101"/>
      <c r="S165" s="248">
        <f t="shared" si="10"/>
      </c>
      <c r="T165" s="210">
        <f t="shared" si="11"/>
      </c>
    </row>
    <row r="166" spans="1:20" ht="13.5">
      <c r="A166" s="1"/>
      <c r="B166" s="269"/>
      <c r="C166" s="78"/>
      <c r="D166" s="93">
        <f>IF(COUNT(명렬표!L16)&gt;0,명렬표!L16,"")</f>
      </c>
      <c r="E166" s="94">
        <f>IF(COUNTA(명렬표!M16)&gt;0,명렬표!M16,"")</f>
      </c>
      <c r="F166" s="39"/>
      <c r="G166" s="156"/>
      <c r="H166" s="110"/>
      <c r="I166" s="110"/>
      <c r="J166" s="110"/>
      <c r="K166" s="110"/>
      <c r="L166" s="110"/>
      <c r="M166" s="110"/>
      <c r="N166" s="110"/>
      <c r="O166" s="242">
        <f t="shared" si="12"/>
      </c>
      <c r="P166" s="245">
        <f t="shared" si="9"/>
      </c>
      <c r="Q166" s="39"/>
      <c r="R166" s="101"/>
      <c r="S166" s="248">
        <f t="shared" si="10"/>
      </c>
      <c r="T166" s="210">
        <f t="shared" si="11"/>
      </c>
    </row>
    <row r="167" spans="1:20" ht="13.5">
      <c r="A167" s="1"/>
      <c r="B167" s="270"/>
      <c r="C167" s="78"/>
      <c r="D167" s="93">
        <f>IF(COUNT(명렬표!L17)&gt;0,명렬표!L17,"")</f>
      </c>
      <c r="E167" s="94">
        <f>IF(COUNTA(명렬표!M17)&gt;0,명렬표!M17,"")</f>
      </c>
      <c r="F167" s="39"/>
      <c r="G167" s="156"/>
      <c r="H167" s="110"/>
      <c r="I167" s="110"/>
      <c r="J167" s="110"/>
      <c r="K167" s="110"/>
      <c r="L167" s="110"/>
      <c r="M167" s="110"/>
      <c r="N167" s="110"/>
      <c r="O167" s="242">
        <f t="shared" si="12"/>
      </c>
      <c r="P167" s="245">
        <f t="shared" si="9"/>
      </c>
      <c r="Q167" s="39"/>
      <c r="R167" s="101"/>
      <c r="S167" s="248">
        <f t="shared" si="10"/>
      </c>
      <c r="T167" s="210">
        <f t="shared" si="11"/>
      </c>
    </row>
    <row r="168" spans="1:20" ht="13.5">
      <c r="A168" s="1"/>
      <c r="B168" s="1"/>
      <c r="C168" s="78"/>
      <c r="D168" s="93">
        <f>IF(COUNT(명렬표!L18)&gt;0,명렬표!L18,"")</f>
      </c>
      <c r="E168" s="94">
        <f>IF(COUNTA(명렬표!M18)&gt;0,명렬표!M18,"")</f>
      </c>
      <c r="F168" s="39"/>
      <c r="G168" s="156"/>
      <c r="H168" s="110"/>
      <c r="I168" s="110"/>
      <c r="J168" s="110"/>
      <c r="K168" s="110"/>
      <c r="L168" s="110"/>
      <c r="M168" s="110"/>
      <c r="N168" s="110"/>
      <c r="O168" s="242">
        <f t="shared" si="12"/>
      </c>
      <c r="P168" s="245">
        <f t="shared" si="9"/>
      </c>
      <c r="Q168" s="39"/>
      <c r="R168" s="101"/>
      <c r="S168" s="248">
        <f t="shared" si="10"/>
      </c>
      <c r="T168" s="210">
        <f t="shared" si="11"/>
      </c>
    </row>
    <row r="169" spans="1:20" ht="13.5">
      <c r="A169" s="1"/>
      <c r="B169" s="1"/>
      <c r="C169" s="78"/>
      <c r="D169" s="93">
        <f>IF(COUNT(명렬표!L19)&gt;0,명렬표!L19,"")</f>
      </c>
      <c r="E169" s="94">
        <f>IF(COUNTA(명렬표!M19)&gt;0,명렬표!M19,"")</f>
      </c>
      <c r="F169" s="39"/>
      <c r="G169" s="156"/>
      <c r="H169" s="110"/>
      <c r="I169" s="110"/>
      <c r="J169" s="110"/>
      <c r="K169" s="110"/>
      <c r="L169" s="110"/>
      <c r="M169" s="110"/>
      <c r="N169" s="110"/>
      <c r="O169" s="242">
        <f t="shared" si="12"/>
      </c>
      <c r="P169" s="245">
        <f t="shared" si="9"/>
      </c>
      <c r="Q169" s="39"/>
      <c r="R169" s="101"/>
      <c r="S169" s="248">
        <f t="shared" si="10"/>
      </c>
      <c r="T169" s="210">
        <f t="shared" si="11"/>
      </c>
    </row>
    <row r="170" spans="1:20" ht="13.5">
      <c r="A170" s="1"/>
      <c r="B170" s="1"/>
      <c r="C170" s="78"/>
      <c r="D170" s="93">
        <f>IF(COUNT(명렬표!L20)&gt;0,명렬표!L20,"")</f>
      </c>
      <c r="E170" s="94">
        <f>IF(COUNTA(명렬표!M20)&gt;0,명렬표!M20,"")</f>
      </c>
      <c r="F170" s="39"/>
      <c r="G170" s="156"/>
      <c r="H170" s="110"/>
      <c r="I170" s="110"/>
      <c r="J170" s="110"/>
      <c r="K170" s="110"/>
      <c r="L170" s="110"/>
      <c r="M170" s="110"/>
      <c r="N170" s="110"/>
      <c r="O170" s="242">
        <f t="shared" si="12"/>
      </c>
      <c r="P170" s="245">
        <f t="shared" si="9"/>
      </c>
      <c r="Q170" s="39"/>
      <c r="R170" s="101"/>
      <c r="S170" s="248">
        <f t="shared" si="10"/>
      </c>
      <c r="T170" s="210">
        <f t="shared" si="11"/>
      </c>
    </row>
    <row r="171" spans="1:20" ht="13.5">
      <c r="A171" s="1"/>
      <c r="B171" s="1"/>
      <c r="C171" s="78"/>
      <c r="D171" s="93">
        <f>IF(COUNT(명렬표!L21)&gt;0,명렬표!L21,"")</f>
      </c>
      <c r="E171" s="94">
        <f>IF(COUNTA(명렬표!M21)&gt;0,명렬표!M21,"")</f>
      </c>
      <c r="F171" s="39"/>
      <c r="G171" s="156"/>
      <c r="H171" s="110"/>
      <c r="I171" s="110"/>
      <c r="J171" s="110"/>
      <c r="K171" s="110"/>
      <c r="L171" s="110"/>
      <c r="M171" s="110"/>
      <c r="N171" s="110"/>
      <c r="O171" s="242">
        <f t="shared" si="12"/>
      </c>
      <c r="P171" s="245">
        <f t="shared" si="9"/>
      </c>
      <c r="Q171" s="39"/>
      <c r="R171" s="101"/>
      <c r="S171" s="248">
        <f t="shared" si="10"/>
      </c>
      <c r="T171" s="210">
        <f t="shared" si="11"/>
      </c>
    </row>
    <row r="172" spans="1:20" ht="13.5">
      <c r="A172" s="1"/>
      <c r="B172" s="1"/>
      <c r="C172" s="78"/>
      <c r="D172" s="93">
        <f>IF(COUNT(명렬표!L22)&gt;0,명렬표!L22,"")</f>
      </c>
      <c r="E172" s="94">
        <f>IF(COUNTA(명렬표!M22)&gt;0,명렬표!M22,"")</f>
      </c>
      <c r="F172" s="39"/>
      <c r="G172" s="156"/>
      <c r="H172" s="110"/>
      <c r="I172" s="110"/>
      <c r="J172" s="110"/>
      <c r="K172" s="110"/>
      <c r="L172" s="110"/>
      <c r="M172" s="110"/>
      <c r="N172" s="110"/>
      <c r="O172" s="242">
        <f t="shared" si="12"/>
      </c>
      <c r="P172" s="245">
        <f t="shared" si="9"/>
      </c>
      <c r="Q172" s="39"/>
      <c r="R172" s="101"/>
      <c r="S172" s="248">
        <f t="shared" si="10"/>
      </c>
      <c r="T172" s="210">
        <f t="shared" si="11"/>
      </c>
    </row>
    <row r="173" spans="1:20" ht="13.5">
      <c r="A173" s="1"/>
      <c r="B173" s="1"/>
      <c r="C173" s="78"/>
      <c r="D173" s="93">
        <f>IF(COUNT(명렬표!L23)&gt;0,명렬표!L23,"")</f>
      </c>
      <c r="E173" s="94">
        <f>IF(COUNTA(명렬표!M23)&gt;0,명렬표!M23,"")</f>
      </c>
      <c r="F173" s="39"/>
      <c r="G173" s="156"/>
      <c r="H173" s="110"/>
      <c r="I173" s="110"/>
      <c r="J173" s="110"/>
      <c r="K173" s="110"/>
      <c r="L173" s="110"/>
      <c r="M173" s="110"/>
      <c r="N173" s="110"/>
      <c r="O173" s="242">
        <f t="shared" si="12"/>
      </c>
      <c r="P173" s="245">
        <f t="shared" si="9"/>
      </c>
      <c r="Q173" s="39"/>
      <c r="R173" s="101"/>
      <c r="S173" s="248">
        <f t="shared" si="10"/>
      </c>
      <c r="T173" s="210">
        <f t="shared" si="11"/>
      </c>
    </row>
    <row r="174" spans="1:20" ht="13.5">
      <c r="A174" s="1"/>
      <c r="B174" s="1"/>
      <c r="C174" s="78"/>
      <c r="D174" s="93">
        <f>IF(COUNT(명렬표!L24)&gt;0,명렬표!L24,"")</f>
      </c>
      <c r="E174" s="94">
        <f>IF(COUNTA(명렬표!M24)&gt;0,명렬표!M24,"")</f>
      </c>
      <c r="F174" s="39"/>
      <c r="G174" s="156"/>
      <c r="H174" s="110"/>
      <c r="I174" s="110"/>
      <c r="J174" s="110"/>
      <c r="K174" s="110"/>
      <c r="L174" s="110"/>
      <c r="M174" s="110"/>
      <c r="N174" s="110"/>
      <c r="O174" s="242">
        <f t="shared" si="12"/>
      </c>
      <c r="P174" s="245">
        <f t="shared" si="9"/>
      </c>
      <c r="Q174" s="39"/>
      <c r="R174" s="101"/>
      <c r="S174" s="248">
        <f t="shared" si="10"/>
      </c>
      <c r="T174" s="210">
        <f t="shared" si="11"/>
      </c>
    </row>
    <row r="175" spans="1:20" ht="13.5">
      <c r="A175" s="1"/>
      <c r="B175" s="1"/>
      <c r="C175" s="78"/>
      <c r="D175" s="93">
        <f>IF(COUNT(명렬표!L25)&gt;0,명렬표!L25,"")</f>
      </c>
      <c r="E175" s="94">
        <f>IF(COUNTA(명렬표!M25)&gt;0,명렬표!M25,"")</f>
      </c>
      <c r="F175" s="39"/>
      <c r="G175" s="156"/>
      <c r="H175" s="110"/>
      <c r="I175" s="110"/>
      <c r="J175" s="110"/>
      <c r="K175" s="110"/>
      <c r="L175" s="110"/>
      <c r="M175" s="110"/>
      <c r="N175" s="110"/>
      <c r="O175" s="242">
        <f t="shared" si="12"/>
      </c>
      <c r="P175" s="245">
        <f t="shared" si="9"/>
      </c>
      <c r="Q175" s="39"/>
      <c r="R175" s="101"/>
      <c r="S175" s="248">
        <f t="shared" si="10"/>
      </c>
      <c r="T175" s="210">
        <f t="shared" si="11"/>
      </c>
    </row>
    <row r="176" spans="1:20" ht="13.5">
      <c r="A176" s="1"/>
      <c r="B176" s="1"/>
      <c r="C176" s="78"/>
      <c r="D176" s="93">
        <f>IF(COUNT(명렬표!L26)&gt;0,명렬표!L26,"")</f>
      </c>
      <c r="E176" s="94">
        <f>IF(COUNTA(명렬표!M26)&gt;0,명렬표!M26,"")</f>
      </c>
      <c r="F176" s="39"/>
      <c r="G176" s="156"/>
      <c r="H176" s="110"/>
      <c r="I176" s="110"/>
      <c r="J176" s="110"/>
      <c r="K176" s="110"/>
      <c r="L176" s="110"/>
      <c r="M176" s="110"/>
      <c r="N176" s="110"/>
      <c r="O176" s="242">
        <f t="shared" si="12"/>
      </c>
      <c r="P176" s="245">
        <f t="shared" si="9"/>
      </c>
      <c r="Q176" s="39"/>
      <c r="R176" s="101"/>
      <c r="S176" s="248">
        <f t="shared" si="10"/>
      </c>
      <c r="T176" s="210">
        <f t="shared" si="11"/>
      </c>
    </row>
    <row r="177" spans="1:20" ht="13.5">
      <c r="A177" s="1"/>
      <c r="B177" s="1"/>
      <c r="C177" s="78"/>
      <c r="D177" s="93">
        <f>IF(COUNT(명렬표!L27)&gt;0,명렬표!L27,"")</f>
      </c>
      <c r="E177" s="94">
        <f>IF(COUNTA(명렬표!M27)&gt;0,명렬표!M27,"")</f>
      </c>
      <c r="F177" s="39"/>
      <c r="G177" s="156"/>
      <c r="H177" s="110"/>
      <c r="I177" s="110"/>
      <c r="J177" s="110"/>
      <c r="K177" s="110"/>
      <c r="L177" s="110"/>
      <c r="M177" s="110"/>
      <c r="N177" s="110"/>
      <c r="O177" s="242">
        <f t="shared" si="12"/>
      </c>
      <c r="P177" s="245">
        <f t="shared" si="9"/>
      </c>
      <c r="Q177" s="39"/>
      <c r="R177" s="101"/>
      <c r="S177" s="248">
        <f t="shared" si="10"/>
      </c>
      <c r="T177" s="210">
        <f t="shared" si="11"/>
      </c>
    </row>
    <row r="178" spans="1:20" ht="13.5">
      <c r="A178" s="1"/>
      <c r="B178" s="1"/>
      <c r="C178" s="78"/>
      <c r="D178" s="93">
        <f>IF(COUNT(명렬표!L28)&gt;0,명렬표!L28,"")</f>
      </c>
      <c r="E178" s="94">
        <f>IF(COUNTA(명렬표!M28)&gt;0,명렬표!M28,"")</f>
      </c>
      <c r="F178" s="39"/>
      <c r="G178" s="156"/>
      <c r="H178" s="110"/>
      <c r="I178" s="110"/>
      <c r="J178" s="110"/>
      <c r="K178" s="110"/>
      <c r="L178" s="110"/>
      <c r="M178" s="110"/>
      <c r="N178" s="110"/>
      <c r="O178" s="242">
        <f t="shared" si="12"/>
      </c>
      <c r="P178" s="245">
        <f t="shared" si="9"/>
      </c>
      <c r="Q178" s="39"/>
      <c r="R178" s="101"/>
      <c r="S178" s="248">
        <f t="shared" si="10"/>
      </c>
      <c r="T178" s="210">
        <f t="shared" si="11"/>
      </c>
    </row>
    <row r="179" spans="1:20" ht="13.5">
      <c r="A179" s="1"/>
      <c r="B179" s="1"/>
      <c r="C179" s="78"/>
      <c r="D179" s="93">
        <f>IF(COUNT(명렬표!L29)&gt;0,명렬표!L29,"")</f>
      </c>
      <c r="E179" s="94">
        <f>IF(COUNTA(명렬표!M29)&gt;0,명렬표!M29,"")</f>
      </c>
      <c r="F179" s="39"/>
      <c r="G179" s="156"/>
      <c r="H179" s="110"/>
      <c r="I179" s="110"/>
      <c r="J179" s="110"/>
      <c r="K179" s="110"/>
      <c r="L179" s="110"/>
      <c r="M179" s="110"/>
      <c r="N179" s="110"/>
      <c r="O179" s="242">
        <f t="shared" si="12"/>
      </c>
      <c r="P179" s="245">
        <f t="shared" si="9"/>
      </c>
      <c r="Q179" s="39"/>
      <c r="R179" s="101"/>
      <c r="S179" s="248">
        <f t="shared" si="10"/>
      </c>
      <c r="T179" s="210">
        <f t="shared" si="11"/>
      </c>
    </row>
    <row r="180" spans="1:20" ht="13.5">
      <c r="A180" s="1"/>
      <c r="B180" s="1"/>
      <c r="C180" s="78"/>
      <c r="D180" s="93">
        <f>IF(COUNT(명렬표!L30)&gt;0,명렬표!L30,"")</f>
      </c>
      <c r="E180" s="94">
        <f>IF(COUNTA(명렬표!M30)&gt;0,명렬표!M30,"")</f>
      </c>
      <c r="F180" s="39"/>
      <c r="G180" s="156"/>
      <c r="H180" s="110"/>
      <c r="I180" s="110"/>
      <c r="J180" s="110"/>
      <c r="K180" s="110"/>
      <c r="L180" s="110"/>
      <c r="M180" s="110"/>
      <c r="N180" s="110"/>
      <c r="O180" s="242">
        <f t="shared" si="12"/>
      </c>
      <c r="P180" s="245">
        <f t="shared" si="9"/>
      </c>
      <c r="Q180" s="39"/>
      <c r="R180" s="101"/>
      <c r="S180" s="248">
        <f t="shared" si="10"/>
      </c>
      <c r="T180" s="210">
        <f t="shared" si="11"/>
      </c>
    </row>
    <row r="181" spans="1:20" ht="13.5">
      <c r="A181" s="1"/>
      <c r="B181" s="1"/>
      <c r="C181" s="78"/>
      <c r="D181" s="93">
        <f>IF(COUNT(명렬표!L31)&gt;0,명렬표!L31,"")</f>
      </c>
      <c r="E181" s="94">
        <f>IF(COUNTA(명렬표!M31)&gt;0,명렬표!M31,"")</f>
      </c>
      <c r="F181" s="39"/>
      <c r="G181" s="156"/>
      <c r="H181" s="110"/>
      <c r="I181" s="110"/>
      <c r="J181" s="110"/>
      <c r="K181" s="110"/>
      <c r="L181" s="110"/>
      <c r="M181" s="110"/>
      <c r="N181" s="110"/>
      <c r="O181" s="242">
        <f t="shared" si="12"/>
      </c>
      <c r="P181" s="245">
        <f t="shared" si="9"/>
      </c>
      <c r="Q181" s="39"/>
      <c r="R181" s="101"/>
      <c r="S181" s="248">
        <f t="shared" si="10"/>
      </c>
      <c r="T181" s="210">
        <f t="shared" si="11"/>
      </c>
    </row>
    <row r="182" spans="1:20" ht="13.5">
      <c r="A182" s="1"/>
      <c r="B182" s="1"/>
      <c r="C182" s="78"/>
      <c r="D182" s="93">
        <f>IF(COUNT(명렬표!L32)&gt;0,명렬표!L32,"")</f>
      </c>
      <c r="E182" s="94">
        <f>IF(COUNTA(명렬표!M32)&gt;0,명렬표!M32,"")</f>
      </c>
      <c r="F182" s="39"/>
      <c r="G182" s="156"/>
      <c r="H182" s="110"/>
      <c r="I182" s="110"/>
      <c r="J182" s="110"/>
      <c r="K182" s="110"/>
      <c r="L182" s="110"/>
      <c r="M182" s="110"/>
      <c r="N182" s="110"/>
      <c r="O182" s="242">
        <f t="shared" si="12"/>
      </c>
      <c r="P182" s="245">
        <f t="shared" si="9"/>
      </c>
      <c r="Q182" s="39"/>
      <c r="R182" s="101"/>
      <c r="S182" s="248">
        <f t="shared" si="10"/>
      </c>
      <c r="T182" s="210">
        <f t="shared" si="11"/>
      </c>
    </row>
    <row r="183" spans="1:20" ht="13.5">
      <c r="A183" s="1"/>
      <c r="B183" s="1"/>
      <c r="C183" s="78"/>
      <c r="D183" s="93">
        <f>IF(COUNT(명렬표!L33)&gt;0,명렬표!L33,"")</f>
      </c>
      <c r="E183" s="94">
        <f>IF(COUNTA(명렬표!M33)&gt;0,명렬표!M33,"")</f>
      </c>
      <c r="F183" s="39"/>
      <c r="G183" s="156"/>
      <c r="H183" s="110"/>
      <c r="I183" s="110"/>
      <c r="J183" s="110"/>
      <c r="K183" s="110"/>
      <c r="L183" s="110"/>
      <c r="M183" s="110"/>
      <c r="N183" s="110"/>
      <c r="O183" s="242">
        <f t="shared" si="12"/>
      </c>
      <c r="P183" s="245">
        <f t="shared" si="9"/>
      </c>
      <c r="Q183" s="39"/>
      <c r="R183" s="101"/>
      <c r="S183" s="248">
        <f t="shared" si="10"/>
      </c>
      <c r="T183" s="210">
        <f t="shared" si="11"/>
      </c>
    </row>
    <row r="184" spans="1:20" ht="13.5">
      <c r="A184" s="1"/>
      <c r="B184" s="1"/>
      <c r="C184" s="78"/>
      <c r="D184" s="93">
        <f>IF(COUNT(명렬표!L34)&gt;0,명렬표!L34,"")</f>
      </c>
      <c r="E184" s="94">
        <f>IF(COUNTA(명렬표!M34)&gt;0,명렬표!M34,"")</f>
      </c>
      <c r="F184" s="39"/>
      <c r="G184" s="156"/>
      <c r="H184" s="110"/>
      <c r="I184" s="110"/>
      <c r="J184" s="110"/>
      <c r="K184" s="110"/>
      <c r="L184" s="110"/>
      <c r="M184" s="110"/>
      <c r="N184" s="110"/>
      <c r="O184" s="242">
        <f t="shared" si="12"/>
      </c>
      <c r="P184" s="245">
        <f t="shared" si="9"/>
      </c>
      <c r="Q184" s="39"/>
      <c r="R184" s="101"/>
      <c r="S184" s="248">
        <f t="shared" si="10"/>
      </c>
      <c r="T184" s="210">
        <f t="shared" si="11"/>
      </c>
    </row>
    <row r="185" spans="1:20" ht="13.5">
      <c r="A185" s="1"/>
      <c r="B185" s="1"/>
      <c r="C185" s="78"/>
      <c r="D185" s="93">
        <f>IF(COUNT(명렬표!L35)&gt;0,명렬표!L35,"")</f>
      </c>
      <c r="E185" s="94">
        <f>IF(COUNTA(명렬표!M35)&gt;0,명렬표!M35,"")</f>
      </c>
      <c r="F185" s="39"/>
      <c r="G185" s="156"/>
      <c r="H185" s="110"/>
      <c r="I185" s="110"/>
      <c r="J185" s="110"/>
      <c r="K185" s="110"/>
      <c r="L185" s="110"/>
      <c r="M185" s="110"/>
      <c r="N185" s="110"/>
      <c r="O185" s="242">
        <f t="shared" si="12"/>
      </c>
      <c r="P185" s="245">
        <f t="shared" si="9"/>
      </c>
      <c r="Q185" s="39"/>
      <c r="R185" s="101"/>
      <c r="S185" s="248">
        <f t="shared" si="10"/>
      </c>
      <c r="T185" s="210">
        <f t="shared" si="11"/>
      </c>
    </row>
    <row r="186" spans="1:20" ht="13.5">
      <c r="A186" s="1"/>
      <c r="B186" s="1"/>
      <c r="C186" s="78"/>
      <c r="D186" s="93">
        <f>IF(COUNT(명렬표!L36)&gt;0,명렬표!L36,"")</f>
      </c>
      <c r="E186" s="94">
        <f>IF(COUNTA(명렬표!M36)&gt;0,명렬표!M36,"")</f>
      </c>
      <c r="F186" s="39"/>
      <c r="G186" s="156"/>
      <c r="H186" s="110"/>
      <c r="I186" s="110"/>
      <c r="J186" s="110"/>
      <c r="K186" s="110"/>
      <c r="L186" s="110"/>
      <c r="M186" s="110"/>
      <c r="N186" s="110"/>
      <c r="O186" s="242">
        <f t="shared" si="12"/>
      </c>
      <c r="P186" s="245">
        <f t="shared" si="9"/>
      </c>
      <c r="Q186" s="39"/>
      <c r="R186" s="101"/>
      <c r="S186" s="248">
        <f t="shared" si="10"/>
      </c>
      <c r="T186" s="210">
        <f t="shared" si="11"/>
      </c>
    </row>
    <row r="187" spans="1:20" ht="13.5">
      <c r="A187" s="1"/>
      <c r="B187" s="1"/>
      <c r="C187" s="78"/>
      <c r="D187" s="93">
        <f>IF(COUNT(명렬표!L37)&gt;0,명렬표!L37,"")</f>
      </c>
      <c r="E187" s="94">
        <f>IF(COUNTA(명렬표!M37)&gt;0,명렬표!M37,"")</f>
      </c>
      <c r="F187" s="39"/>
      <c r="G187" s="156"/>
      <c r="H187" s="110"/>
      <c r="I187" s="110"/>
      <c r="J187" s="110"/>
      <c r="K187" s="110"/>
      <c r="L187" s="110"/>
      <c r="M187" s="110"/>
      <c r="N187" s="110"/>
      <c r="O187" s="242">
        <f t="shared" si="12"/>
      </c>
      <c r="P187" s="245">
        <f t="shared" si="9"/>
      </c>
      <c r="Q187" s="39"/>
      <c r="R187" s="101"/>
      <c r="S187" s="248">
        <f t="shared" si="10"/>
      </c>
      <c r="T187" s="210">
        <f t="shared" si="11"/>
      </c>
    </row>
    <row r="188" spans="1:20" ht="13.5">
      <c r="A188" s="1"/>
      <c r="B188" s="1"/>
      <c r="C188" s="78"/>
      <c r="D188" s="93">
        <f>IF(COUNT(명렬표!L38)&gt;0,명렬표!L38,"")</f>
      </c>
      <c r="E188" s="94">
        <f>IF(COUNTA(명렬표!M38)&gt;0,명렬표!M38,"")</f>
      </c>
      <c r="F188" s="39"/>
      <c r="G188" s="156"/>
      <c r="H188" s="110"/>
      <c r="I188" s="110"/>
      <c r="J188" s="110"/>
      <c r="K188" s="110"/>
      <c r="L188" s="110"/>
      <c r="M188" s="110"/>
      <c r="N188" s="110"/>
      <c r="O188" s="242">
        <f t="shared" si="12"/>
      </c>
      <c r="P188" s="245">
        <f t="shared" si="9"/>
      </c>
      <c r="Q188" s="39"/>
      <c r="R188" s="101"/>
      <c r="S188" s="248">
        <f t="shared" si="10"/>
      </c>
      <c r="T188" s="210">
        <f t="shared" si="11"/>
      </c>
    </row>
    <row r="189" spans="1:20" ht="13.5">
      <c r="A189" s="1"/>
      <c r="B189" s="1"/>
      <c r="C189" s="78"/>
      <c r="D189" s="93">
        <f>IF(COUNT(명렬표!L39)&gt;0,명렬표!L39,"")</f>
      </c>
      <c r="E189" s="94">
        <f>IF(COUNTA(명렬표!M39)&gt;0,명렬표!M39,"")</f>
      </c>
      <c r="F189" s="39"/>
      <c r="G189" s="156"/>
      <c r="H189" s="110"/>
      <c r="I189" s="110"/>
      <c r="J189" s="110"/>
      <c r="K189" s="110"/>
      <c r="L189" s="110"/>
      <c r="M189" s="110"/>
      <c r="N189" s="110"/>
      <c r="O189" s="242">
        <f t="shared" si="12"/>
      </c>
      <c r="P189" s="245">
        <f t="shared" si="9"/>
      </c>
      <c r="Q189" s="39"/>
      <c r="R189" s="101"/>
      <c r="S189" s="248">
        <f t="shared" si="10"/>
      </c>
      <c r="T189" s="210">
        <f t="shared" si="11"/>
      </c>
    </row>
    <row r="190" spans="1:20" ht="13.5">
      <c r="A190" s="1"/>
      <c r="B190" s="1"/>
      <c r="C190" s="78"/>
      <c r="D190" s="93">
        <f>IF(COUNT(명렬표!L40)&gt;0,명렬표!L40,"")</f>
      </c>
      <c r="E190" s="94">
        <f>IF(COUNTA(명렬표!M40)&gt;0,명렬표!M40,"")</f>
      </c>
      <c r="F190" s="39"/>
      <c r="G190" s="156"/>
      <c r="H190" s="110"/>
      <c r="I190" s="110"/>
      <c r="J190" s="110"/>
      <c r="K190" s="110"/>
      <c r="L190" s="110"/>
      <c r="M190" s="110"/>
      <c r="N190" s="110"/>
      <c r="O190" s="242">
        <f t="shared" si="12"/>
      </c>
      <c r="P190" s="245">
        <f t="shared" si="9"/>
      </c>
      <c r="Q190" s="39"/>
      <c r="R190" s="101"/>
      <c r="S190" s="248">
        <f t="shared" si="10"/>
      </c>
      <c r="T190" s="210">
        <f t="shared" si="11"/>
      </c>
    </row>
    <row r="191" spans="1:20" ht="13.5">
      <c r="A191" s="1"/>
      <c r="B191" s="1"/>
      <c r="C191" s="78"/>
      <c r="D191" s="93">
        <f>IF(COUNT(명렬표!L41)&gt;0,명렬표!L41,"")</f>
      </c>
      <c r="E191" s="94">
        <f>IF(COUNTA(명렬표!M41)&gt;0,명렬표!M41,"")</f>
      </c>
      <c r="F191" s="39"/>
      <c r="G191" s="156"/>
      <c r="H191" s="110"/>
      <c r="I191" s="110"/>
      <c r="J191" s="110"/>
      <c r="K191" s="110"/>
      <c r="L191" s="110"/>
      <c r="M191" s="110"/>
      <c r="N191" s="110"/>
      <c r="O191" s="242">
        <f t="shared" si="12"/>
      </c>
      <c r="P191" s="245">
        <f t="shared" si="9"/>
      </c>
      <c r="Q191" s="39"/>
      <c r="R191" s="101"/>
      <c r="S191" s="248">
        <f t="shared" si="10"/>
      </c>
      <c r="T191" s="210">
        <f t="shared" si="11"/>
      </c>
    </row>
    <row r="192" spans="1:20" ht="13.5">
      <c r="A192" s="1"/>
      <c r="B192" s="1"/>
      <c r="C192" s="78"/>
      <c r="D192" s="93">
        <f>IF(COUNT(명렬표!L42)&gt;0,명렬표!L42,"")</f>
      </c>
      <c r="E192" s="94">
        <f>IF(COUNTA(명렬표!M42)&gt;0,명렬표!M42,"")</f>
      </c>
      <c r="F192" s="39"/>
      <c r="G192" s="156"/>
      <c r="H192" s="110"/>
      <c r="I192" s="110"/>
      <c r="J192" s="110"/>
      <c r="K192" s="110"/>
      <c r="L192" s="110"/>
      <c r="M192" s="110"/>
      <c r="N192" s="110"/>
      <c r="O192" s="242">
        <f t="shared" si="12"/>
      </c>
      <c r="P192" s="245">
        <f t="shared" si="9"/>
      </c>
      <c r="Q192" s="39"/>
      <c r="R192" s="101"/>
      <c r="S192" s="248">
        <f t="shared" si="10"/>
      </c>
      <c r="T192" s="210">
        <f t="shared" si="11"/>
      </c>
    </row>
    <row r="193" spans="1:20" ht="13.5">
      <c r="A193" s="1"/>
      <c r="B193" s="1"/>
      <c r="C193" s="78"/>
      <c r="D193" s="93">
        <f>IF(COUNT(명렬표!L43)&gt;0,명렬표!L43,"")</f>
      </c>
      <c r="E193" s="94">
        <f>IF(COUNTA(명렬표!M43)&gt;0,명렬표!M43,"")</f>
      </c>
      <c r="F193" s="39"/>
      <c r="G193" s="156"/>
      <c r="H193" s="110"/>
      <c r="I193" s="110"/>
      <c r="J193" s="110"/>
      <c r="K193" s="110"/>
      <c r="L193" s="110"/>
      <c r="M193" s="110"/>
      <c r="N193" s="110"/>
      <c r="O193" s="242">
        <f t="shared" si="12"/>
      </c>
      <c r="P193" s="245">
        <f t="shared" si="9"/>
      </c>
      <c r="Q193" s="39"/>
      <c r="R193" s="101"/>
      <c r="S193" s="248">
        <f t="shared" si="10"/>
      </c>
      <c r="T193" s="210">
        <f t="shared" si="11"/>
      </c>
    </row>
    <row r="194" spans="1:20" ht="13.5">
      <c r="A194" s="1"/>
      <c r="B194" s="1"/>
      <c r="C194" s="78"/>
      <c r="D194" s="93">
        <f>IF(COUNT(명렬표!L44)&gt;0,명렬표!L44,"")</f>
      </c>
      <c r="E194" s="94">
        <f>IF(COUNTA(명렬표!M44)&gt;0,명렬표!M44,"")</f>
      </c>
      <c r="F194" s="39"/>
      <c r="G194" s="156"/>
      <c r="H194" s="110"/>
      <c r="I194" s="110"/>
      <c r="J194" s="110"/>
      <c r="K194" s="110"/>
      <c r="L194" s="110"/>
      <c r="M194" s="110"/>
      <c r="N194" s="110"/>
      <c r="O194" s="242">
        <f t="shared" si="12"/>
      </c>
      <c r="P194" s="245">
        <f t="shared" si="9"/>
      </c>
      <c r="Q194" s="39"/>
      <c r="R194" s="101"/>
      <c r="S194" s="248">
        <f t="shared" si="10"/>
      </c>
      <c r="T194" s="210">
        <f t="shared" si="11"/>
      </c>
    </row>
    <row r="195" spans="1:20" ht="13.5">
      <c r="A195" s="1"/>
      <c r="B195" s="1"/>
      <c r="C195" s="78"/>
      <c r="D195" s="93">
        <f>IF(COUNT(명렬표!L45)&gt;0,명렬표!L45,"")</f>
      </c>
      <c r="E195" s="94">
        <f>IF(COUNTA(명렬표!M45)&gt;0,명렬표!M45,"")</f>
      </c>
      <c r="F195" s="39"/>
      <c r="G195" s="156"/>
      <c r="H195" s="110"/>
      <c r="I195" s="110"/>
      <c r="J195" s="110"/>
      <c r="K195" s="110"/>
      <c r="L195" s="110"/>
      <c r="M195" s="110"/>
      <c r="N195" s="110"/>
      <c r="O195" s="242">
        <f t="shared" si="12"/>
      </c>
      <c r="P195" s="245">
        <f t="shared" si="9"/>
      </c>
      <c r="Q195" s="39"/>
      <c r="R195" s="101"/>
      <c r="S195" s="248">
        <f t="shared" si="10"/>
      </c>
      <c r="T195" s="210">
        <f t="shared" si="11"/>
      </c>
    </row>
    <row r="196" spans="1:20" ht="13.5">
      <c r="A196" s="1"/>
      <c r="B196" s="1"/>
      <c r="C196" s="78"/>
      <c r="D196" s="93">
        <f>IF(COUNT(명렬표!L46)&gt;0,명렬표!L46,"")</f>
      </c>
      <c r="E196" s="94">
        <f>IF(COUNTA(명렬표!M46)&gt;0,명렬표!M46,"")</f>
      </c>
      <c r="F196" s="39"/>
      <c r="G196" s="156"/>
      <c r="H196" s="110"/>
      <c r="I196" s="110"/>
      <c r="J196" s="110"/>
      <c r="K196" s="110"/>
      <c r="L196" s="110"/>
      <c r="M196" s="110"/>
      <c r="N196" s="110"/>
      <c r="O196" s="242">
        <f t="shared" si="12"/>
      </c>
      <c r="P196" s="245">
        <f t="shared" si="9"/>
      </c>
      <c r="Q196" s="39"/>
      <c r="R196" s="101"/>
      <c r="S196" s="248">
        <f t="shared" si="10"/>
      </c>
      <c r="T196" s="210">
        <f t="shared" si="11"/>
      </c>
    </row>
    <row r="197" spans="1:20" ht="13.5">
      <c r="A197" s="1"/>
      <c r="B197" s="1"/>
      <c r="C197" s="78"/>
      <c r="D197" s="93">
        <f>IF(COUNT(명렬표!L47)&gt;0,명렬표!L47,"")</f>
      </c>
      <c r="E197" s="94">
        <f>IF(COUNTA(명렬표!M47)&gt;0,명렬표!M47,"")</f>
      </c>
      <c r="F197" s="39"/>
      <c r="G197" s="156"/>
      <c r="H197" s="110"/>
      <c r="I197" s="110"/>
      <c r="J197" s="110"/>
      <c r="K197" s="110"/>
      <c r="L197" s="110"/>
      <c r="M197" s="110"/>
      <c r="N197" s="110"/>
      <c r="O197" s="242">
        <f t="shared" si="12"/>
      </c>
      <c r="P197" s="245">
        <f t="shared" si="9"/>
      </c>
      <c r="Q197" s="39"/>
      <c r="R197" s="101"/>
      <c r="S197" s="248">
        <f t="shared" si="10"/>
      </c>
      <c r="T197" s="210">
        <f t="shared" si="11"/>
      </c>
    </row>
    <row r="198" spans="1:20" ht="13.5">
      <c r="A198" s="1"/>
      <c r="B198" s="1"/>
      <c r="C198" s="78"/>
      <c r="D198" s="93">
        <f>IF(COUNT(명렬표!L48)&gt;0,명렬표!L48,"")</f>
      </c>
      <c r="E198" s="94">
        <f>IF(COUNTA(명렬표!M48)&gt;0,명렬표!M48,"")</f>
      </c>
      <c r="F198" s="39"/>
      <c r="G198" s="156"/>
      <c r="H198" s="110"/>
      <c r="I198" s="110"/>
      <c r="J198" s="110"/>
      <c r="K198" s="110"/>
      <c r="L198" s="110"/>
      <c r="M198" s="110"/>
      <c r="N198" s="110"/>
      <c r="O198" s="242">
        <f t="shared" si="12"/>
      </c>
      <c r="P198" s="245">
        <f t="shared" si="9"/>
      </c>
      <c r="Q198" s="39"/>
      <c r="R198" s="101"/>
      <c r="S198" s="248">
        <f t="shared" si="10"/>
      </c>
      <c r="T198" s="210">
        <f t="shared" si="11"/>
      </c>
    </row>
    <row r="199" spans="1:20" ht="13.5">
      <c r="A199" s="1"/>
      <c r="B199" s="1"/>
      <c r="C199" s="78"/>
      <c r="D199" s="93">
        <f>IF(COUNT(명렬표!L49)&gt;0,명렬표!L49,"")</f>
      </c>
      <c r="E199" s="94">
        <f>IF(COUNTA(명렬표!M49)&gt;0,명렬표!M49,"")</f>
      </c>
      <c r="F199" s="39"/>
      <c r="G199" s="156"/>
      <c r="H199" s="110"/>
      <c r="I199" s="110"/>
      <c r="J199" s="110"/>
      <c r="K199" s="110"/>
      <c r="L199" s="110"/>
      <c r="M199" s="110"/>
      <c r="N199" s="110"/>
      <c r="O199" s="242">
        <f t="shared" si="12"/>
      </c>
      <c r="P199" s="245">
        <f t="shared" si="9"/>
      </c>
      <c r="Q199" s="39"/>
      <c r="R199" s="101"/>
      <c r="S199" s="248">
        <f t="shared" si="10"/>
      </c>
      <c r="T199" s="210">
        <f t="shared" si="11"/>
      </c>
    </row>
    <row r="200" spans="1:20" ht="13.5">
      <c r="A200" s="1"/>
      <c r="B200" s="1"/>
      <c r="C200" s="78"/>
      <c r="D200" s="93">
        <f>IF(COUNT(명렬표!L50)&gt;0,명렬표!L50,"")</f>
      </c>
      <c r="E200" s="94">
        <f>IF(COUNTA(명렬표!M50)&gt;0,명렬표!M50,"")</f>
      </c>
      <c r="F200" s="39"/>
      <c r="G200" s="156"/>
      <c r="H200" s="110"/>
      <c r="I200" s="110"/>
      <c r="J200" s="110"/>
      <c r="K200" s="110"/>
      <c r="L200" s="110"/>
      <c r="M200" s="110"/>
      <c r="N200" s="110"/>
      <c r="O200" s="242">
        <f t="shared" si="12"/>
      </c>
      <c r="P200" s="245">
        <f t="shared" si="9"/>
      </c>
      <c r="Q200" s="39"/>
      <c r="R200" s="101"/>
      <c r="S200" s="248">
        <f t="shared" si="10"/>
      </c>
      <c r="T200" s="210">
        <f t="shared" si="11"/>
      </c>
    </row>
    <row r="201" spans="1:20" ht="13.5">
      <c r="A201" s="1"/>
      <c r="B201" s="1"/>
      <c r="C201" s="78"/>
      <c r="D201" s="93">
        <f>IF(COUNT(명렬표!L51)&gt;0,명렬표!L51,"")</f>
      </c>
      <c r="E201" s="94">
        <f>IF(COUNTA(명렬표!M51)&gt;0,명렬표!M51,"")</f>
      </c>
      <c r="F201" s="39"/>
      <c r="G201" s="156"/>
      <c r="H201" s="110"/>
      <c r="I201" s="110"/>
      <c r="J201" s="110"/>
      <c r="K201" s="110"/>
      <c r="L201" s="110"/>
      <c r="M201" s="110"/>
      <c r="N201" s="110"/>
      <c r="O201" s="242">
        <f t="shared" si="12"/>
      </c>
      <c r="P201" s="245">
        <f t="shared" si="9"/>
      </c>
      <c r="Q201" s="39"/>
      <c r="R201" s="101"/>
      <c r="S201" s="248">
        <f t="shared" si="10"/>
      </c>
      <c r="T201" s="210">
        <f t="shared" si="11"/>
      </c>
    </row>
    <row r="202" spans="1:20" ht="13.5">
      <c r="A202" s="1"/>
      <c r="B202" s="1"/>
      <c r="C202" s="78"/>
      <c r="D202" s="93">
        <f>IF(COUNT(명렬표!L52)&gt;0,명렬표!L52,"")</f>
      </c>
      <c r="E202" s="94">
        <f>IF(COUNTA(명렬표!M52)&gt;0,명렬표!M52,"")</f>
      </c>
      <c r="F202" s="39"/>
      <c r="G202" s="156"/>
      <c r="H202" s="110"/>
      <c r="I202" s="110"/>
      <c r="J202" s="110"/>
      <c r="K202" s="110"/>
      <c r="L202" s="110"/>
      <c r="M202" s="110"/>
      <c r="N202" s="110"/>
      <c r="O202" s="242">
        <f t="shared" si="12"/>
      </c>
      <c r="P202" s="245">
        <f aca="true" t="shared" si="13" ref="P202:P208">IF(O202="","",O202*$P$8)</f>
      </c>
      <c r="Q202" s="39"/>
      <c r="R202" s="101"/>
      <c r="S202" s="248">
        <f aca="true" t="shared" si="14" ref="S202:S208">IF(Q202="","",AVERAGE(Q202,R202)*$S$8)</f>
      </c>
      <c r="T202" s="210">
        <f aca="true" t="shared" si="15" ref="T202:T208">IF(COUNT(P202,S202)&gt;0,SUM(P202,S202),"")</f>
      </c>
    </row>
    <row r="203" spans="1:20" ht="13.5">
      <c r="A203" s="1"/>
      <c r="B203" s="1"/>
      <c r="C203" s="78"/>
      <c r="D203" s="93">
        <f>IF(COUNT(명렬표!L53)&gt;0,명렬표!L53,"")</f>
      </c>
      <c r="E203" s="94">
        <f>IF(COUNTA(명렬표!M53)&gt;0,명렬표!M53,"")</f>
      </c>
      <c r="F203" s="39"/>
      <c r="G203" s="156"/>
      <c r="H203" s="110"/>
      <c r="I203" s="110"/>
      <c r="J203" s="110"/>
      <c r="K203" s="110"/>
      <c r="L203" s="110"/>
      <c r="M203" s="110"/>
      <c r="N203" s="110"/>
      <c r="O203" s="242">
        <f t="shared" si="12"/>
      </c>
      <c r="P203" s="245">
        <f t="shared" si="13"/>
      </c>
      <c r="Q203" s="39"/>
      <c r="R203" s="101"/>
      <c r="S203" s="248">
        <f t="shared" si="14"/>
      </c>
      <c r="T203" s="210">
        <f t="shared" si="15"/>
      </c>
    </row>
    <row r="204" spans="1:20" ht="13.5">
      <c r="A204" s="1"/>
      <c r="B204" s="1"/>
      <c r="C204" s="78"/>
      <c r="D204" s="93">
        <f>IF(COUNT(명렬표!L54)&gt;0,명렬표!L54,"")</f>
      </c>
      <c r="E204" s="94">
        <f>IF(COUNTA(명렬표!M54)&gt;0,명렬표!M54,"")</f>
      </c>
      <c r="F204" s="39"/>
      <c r="G204" s="156"/>
      <c r="H204" s="110"/>
      <c r="I204" s="110"/>
      <c r="J204" s="110"/>
      <c r="K204" s="110"/>
      <c r="L204" s="110"/>
      <c r="M204" s="110"/>
      <c r="N204" s="110"/>
      <c r="O204" s="242">
        <f t="shared" si="12"/>
      </c>
      <c r="P204" s="245">
        <f t="shared" si="13"/>
      </c>
      <c r="Q204" s="39"/>
      <c r="R204" s="101"/>
      <c r="S204" s="248">
        <f t="shared" si="14"/>
      </c>
      <c r="T204" s="210">
        <f t="shared" si="15"/>
      </c>
    </row>
    <row r="205" spans="1:20" ht="13.5">
      <c r="A205" s="1"/>
      <c r="B205" s="1"/>
      <c r="C205" s="78"/>
      <c r="D205" s="93">
        <f>IF(COUNT(명렬표!L55)&gt;0,명렬표!L55,"")</f>
      </c>
      <c r="E205" s="94">
        <f>IF(COUNTA(명렬표!M55)&gt;0,명렬표!M55,"")</f>
      </c>
      <c r="F205" s="39"/>
      <c r="G205" s="156"/>
      <c r="H205" s="110"/>
      <c r="I205" s="110"/>
      <c r="J205" s="110"/>
      <c r="K205" s="110"/>
      <c r="L205" s="110"/>
      <c r="M205" s="110"/>
      <c r="N205" s="110"/>
      <c r="O205" s="242">
        <f>IF(F205="","",SUM(F205:N205))</f>
      </c>
      <c r="P205" s="245">
        <f t="shared" si="13"/>
      </c>
      <c r="Q205" s="39"/>
      <c r="R205" s="101"/>
      <c r="S205" s="248">
        <f t="shared" si="14"/>
      </c>
      <c r="T205" s="210">
        <f t="shared" si="15"/>
      </c>
    </row>
    <row r="206" spans="1:20" ht="13.5">
      <c r="A206" s="1"/>
      <c r="B206" s="1"/>
      <c r="C206" s="78"/>
      <c r="D206" s="93">
        <f>IF(COUNT(명렬표!L56)&gt;0,명렬표!L56,"")</f>
      </c>
      <c r="E206" s="94">
        <f>IF(COUNTA(명렬표!M56)&gt;0,명렬표!M56,"")</f>
      </c>
      <c r="F206" s="39"/>
      <c r="G206" s="156"/>
      <c r="H206" s="110"/>
      <c r="I206" s="110"/>
      <c r="J206" s="110"/>
      <c r="K206" s="110"/>
      <c r="L206" s="110"/>
      <c r="M206" s="110"/>
      <c r="N206" s="110"/>
      <c r="O206" s="242">
        <f>IF(F206="","",SUM(F206:N206))</f>
      </c>
      <c r="P206" s="245">
        <f t="shared" si="13"/>
      </c>
      <c r="Q206" s="39"/>
      <c r="R206" s="101"/>
      <c r="S206" s="248">
        <f t="shared" si="14"/>
      </c>
      <c r="T206" s="210">
        <f t="shared" si="15"/>
      </c>
    </row>
    <row r="207" spans="1:20" ht="13.5">
      <c r="A207" s="1"/>
      <c r="B207" s="1"/>
      <c r="C207" s="78"/>
      <c r="D207" s="93">
        <f>IF(COUNT(명렬표!L57)&gt;0,명렬표!L57,"")</f>
      </c>
      <c r="E207" s="94">
        <f>IF(COUNTA(명렬표!M57)&gt;0,명렬표!M57,"")</f>
      </c>
      <c r="F207" s="39"/>
      <c r="G207" s="156"/>
      <c r="H207" s="110"/>
      <c r="I207" s="110"/>
      <c r="J207" s="110"/>
      <c r="K207" s="110"/>
      <c r="L207" s="110"/>
      <c r="M207" s="110"/>
      <c r="N207" s="110"/>
      <c r="O207" s="242">
        <f>IF(F207="","",SUM(F207:N207))</f>
      </c>
      <c r="P207" s="245">
        <f t="shared" si="13"/>
      </c>
      <c r="Q207" s="39"/>
      <c r="R207" s="101"/>
      <c r="S207" s="248">
        <f t="shared" si="14"/>
      </c>
      <c r="T207" s="210">
        <f t="shared" si="15"/>
      </c>
    </row>
    <row r="208" spans="1:20" ht="14.25" thickBot="1">
      <c r="A208" s="114"/>
      <c r="B208" s="114"/>
      <c r="C208" s="87"/>
      <c r="D208" s="95">
        <f>IF(COUNT(명렬표!L58)&gt;0,명렬표!L58,"")</f>
      </c>
      <c r="E208" s="90">
        <f>IF(COUNTA(명렬표!M58)&gt;0,명렬표!M58,"")</f>
      </c>
      <c r="F208" s="43"/>
      <c r="G208" s="157"/>
      <c r="H208" s="111"/>
      <c r="I208" s="111"/>
      <c r="J208" s="111"/>
      <c r="K208" s="111"/>
      <c r="L208" s="111"/>
      <c r="M208" s="111"/>
      <c r="N208" s="111"/>
      <c r="O208" s="243">
        <f>IF(F208="","",SUM(F208:N208))</f>
      </c>
      <c r="P208" s="246">
        <f t="shared" si="13"/>
      </c>
      <c r="Q208" s="43"/>
      <c r="R208" s="102"/>
      <c r="S208" s="249">
        <f t="shared" si="14"/>
      </c>
      <c r="T208" s="211">
        <f t="shared" si="15"/>
      </c>
    </row>
    <row r="209" spans="1:20" ht="13.5">
      <c r="A209" s="1"/>
      <c r="B209" s="1"/>
      <c r="C209" s="78"/>
      <c r="D209" s="96">
        <f>IF(COUNT(명렬표!L59)&gt;0,명렬표!L59,"")</f>
      </c>
      <c r="E209" s="96">
        <f>IF(COUNTA(명렬표!M59)&gt;0,명렬표!M59,"")</f>
      </c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</row>
    <row r="210" spans="1:20" ht="13.5">
      <c r="A210" s="1"/>
      <c r="B210" s="1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1"/>
      <c r="T210" s="1"/>
    </row>
    <row r="211" spans="1:20" ht="13.5">
      <c r="A211" s="1"/>
      <c r="B211" s="1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1"/>
      <c r="T211" s="1"/>
    </row>
  </sheetData>
  <mergeCells count="7">
    <mergeCell ref="B111:B117"/>
    <mergeCell ref="B161:B167"/>
    <mergeCell ref="Q6:S6"/>
    <mergeCell ref="T6:T7"/>
    <mergeCell ref="B10:B16"/>
    <mergeCell ref="B61:B67"/>
    <mergeCell ref="F6:P6"/>
  </mergeCells>
  <printOptions/>
  <pageMargins left="0.75" right="0.75" top="1" bottom="1" header="0.5" footer="0.5"/>
  <pageSetup horizontalDpi="300" verticalDpi="300" orientation="portrait" paperSize="9" scale="66" r:id="rId3"/>
  <rowBreaks count="3" manualBreakCount="3">
    <brk id="58" max="255" man="1"/>
    <brk id="108" max="255" man="1"/>
    <brk id="158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1"/>
  <sheetViews>
    <sheetView zoomScaleSheetLayoutView="75" workbookViewId="0" topLeftCell="A1">
      <selection activeCell="N13" sqref="N13"/>
    </sheetView>
  </sheetViews>
  <sheetFormatPr defaultColWidth="8.88671875" defaultRowHeight="13.5"/>
  <cols>
    <col min="1" max="1" width="4.5546875" style="0" customWidth="1"/>
    <col min="2" max="2" width="5.10546875" style="0" customWidth="1"/>
    <col min="3" max="3" width="2.10546875" style="0" customWidth="1"/>
    <col min="4" max="4" width="5.77734375" style="0" bestFit="1" customWidth="1"/>
    <col min="5" max="5" width="7.5546875" style="0" customWidth="1"/>
    <col min="6" max="17" width="6.3359375" style="0" customWidth="1"/>
    <col min="18" max="18" width="6.5546875" style="0" customWidth="1"/>
    <col min="19" max="19" width="7.10546875" style="0" customWidth="1"/>
  </cols>
  <sheetData>
    <row r="1" spans="1:19" ht="14.25" thickBot="1">
      <c r="A1" s="1"/>
      <c r="B1" s="113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27.75" thickBot="1">
      <c r="A2" s="1"/>
      <c r="B2" s="1"/>
      <c r="C2" s="78"/>
      <c r="D2" s="79" t="s">
        <v>20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78"/>
      <c r="Q2" s="78"/>
      <c r="R2" s="78"/>
      <c r="S2" s="78"/>
    </row>
    <row r="3" spans="1:19" ht="13.5">
      <c r="A3" s="1"/>
      <c r="B3" s="1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8.75">
      <c r="A4" s="117" t="s">
        <v>59</v>
      </c>
      <c r="B4" s="120">
        <f>기초자료!$J$7</f>
        <v>1</v>
      </c>
      <c r="C4" s="119" t="s">
        <v>60</v>
      </c>
      <c r="D4" s="121" t="s">
        <v>61</v>
      </c>
      <c r="E4" s="118" t="s">
        <v>64</v>
      </c>
      <c r="F4" s="11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19" ht="14.25" thickBot="1">
      <c r="A5" s="1"/>
      <c r="B5" s="1"/>
      <c r="C5" s="78"/>
      <c r="D5" s="82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19" ht="15" thickBot="1">
      <c r="A6" s="1"/>
      <c r="B6" s="1"/>
      <c r="C6" s="78"/>
      <c r="D6" s="83"/>
      <c r="E6" s="84"/>
      <c r="F6" s="271" t="s">
        <v>105</v>
      </c>
      <c r="G6" s="272"/>
      <c r="H6" s="272"/>
      <c r="I6" s="272"/>
      <c r="J6" s="272"/>
      <c r="K6" s="272"/>
      <c r="L6" s="272"/>
      <c r="M6" s="272"/>
      <c r="N6" s="272"/>
      <c r="O6" s="273"/>
      <c r="P6" s="271" t="s">
        <v>48</v>
      </c>
      <c r="Q6" s="272"/>
      <c r="R6" s="273"/>
      <c r="S6" s="274" t="s">
        <v>49</v>
      </c>
    </row>
    <row r="7" spans="1:19" ht="13.5">
      <c r="A7" s="1"/>
      <c r="B7" s="1"/>
      <c r="C7" s="78"/>
      <c r="D7" s="85" t="s">
        <v>12</v>
      </c>
      <c r="E7" s="86" t="s">
        <v>13</v>
      </c>
      <c r="F7" s="106"/>
      <c r="G7" s="107"/>
      <c r="H7" s="107"/>
      <c r="I7" s="107"/>
      <c r="J7" s="107"/>
      <c r="K7" s="107"/>
      <c r="L7" s="107"/>
      <c r="M7" s="107"/>
      <c r="N7" s="107" t="s">
        <v>49</v>
      </c>
      <c r="O7" s="103" t="s">
        <v>45</v>
      </c>
      <c r="P7" s="106" t="s">
        <v>46</v>
      </c>
      <c r="Q7" s="107" t="s">
        <v>47</v>
      </c>
      <c r="R7" s="103" t="s">
        <v>45</v>
      </c>
      <c r="S7" s="275"/>
    </row>
    <row r="8" spans="1:19" ht="14.25" thickBot="1">
      <c r="A8" s="114"/>
      <c r="B8" s="114"/>
      <c r="C8" s="115"/>
      <c r="D8" s="88"/>
      <c r="E8" s="89"/>
      <c r="F8" s="104"/>
      <c r="G8" s="105"/>
      <c r="H8" s="105"/>
      <c r="I8" s="105"/>
      <c r="J8" s="105"/>
      <c r="K8" s="105"/>
      <c r="L8" s="105"/>
      <c r="M8" s="105"/>
      <c r="N8" s="105">
        <f>IF(F8&gt;0,SUM(F8:M8),"")</f>
      </c>
      <c r="O8" s="112">
        <v>0.8</v>
      </c>
      <c r="P8" s="104">
        <v>100</v>
      </c>
      <c r="Q8" s="105">
        <v>100</v>
      </c>
      <c r="R8" s="108">
        <v>0.2</v>
      </c>
      <c r="S8" s="108">
        <f>O8+R8</f>
        <v>1</v>
      </c>
    </row>
    <row r="9" spans="1:19" ht="13.5">
      <c r="A9" s="1"/>
      <c r="B9" s="1"/>
      <c r="C9" s="78"/>
      <c r="D9" s="93">
        <f>IF(COUNT(명렬표!C9)&gt;0,명렬표!C9,"")</f>
        <v>1102</v>
      </c>
      <c r="E9" s="92" t="str">
        <f>IF(COUNTA(명렬표!D9)&gt;0,명렬표!D9,"")</f>
        <v>문초롱</v>
      </c>
      <c r="F9" s="70"/>
      <c r="G9" s="109"/>
      <c r="H9" s="109"/>
      <c r="I9" s="109"/>
      <c r="J9" s="109"/>
      <c r="K9" s="109"/>
      <c r="L9" s="109"/>
      <c r="M9" s="109"/>
      <c r="N9" s="151">
        <f>IF(F8="","",SUM(F9:M9))</f>
      </c>
      <c r="O9" s="204">
        <f>IF(N9="","",N9*$O$8)</f>
      </c>
      <c r="P9" s="70"/>
      <c r="Q9" s="100"/>
      <c r="R9" s="207">
        <f>IF(P9="","",AVERAGE(P9,Q9)*$R$8)</f>
      </c>
      <c r="S9" s="210">
        <f>IF(COUNT(O9,R9)&gt;0,SUM(O9,R9),"")</f>
      </c>
    </row>
    <row r="10" spans="1:19" ht="13.5">
      <c r="A10" s="1"/>
      <c r="B10" s="268" t="s">
        <v>55</v>
      </c>
      <c r="C10" s="78"/>
      <c r="D10" s="93">
        <f>IF(COUNT(명렬표!C10)&gt;0,명렬표!C10,"")</f>
        <v>1103</v>
      </c>
      <c r="E10" s="94" t="str">
        <f>IF(COUNTA(명렬표!D10)&gt;0,명렬표!D10,"")</f>
        <v>박미선</v>
      </c>
      <c r="F10" s="39"/>
      <c r="G10" s="110"/>
      <c r="H10" s="110"/>
      <c r="I10" s="110"/>
      <c r="J10" s="110"/>
      <c r="K10" s="110"/>
      <c r="L10" s="110"/>
      <c r="M10" s="110"/>
      <c r="N10" s="152">
        <f aca="true" t="shared" si="0" ref="N10:N73">IF(F9="","",SUM(F10:M10))</f>
      </c>
      <c r="O10" s="205">
        <f aca="true" t="shared" si="1" ref="O10:O73">IF(N10="","",N10*$O$8)</f>
      </c>
      <c r="P10" s="39"/>
      <c r="Q10" s="101"/>
      <c r="R10" s="208">
        <f aca="true" t="shared" si="2" ref="R10:R73">IF(P10="","",AVERAGE(P10,Q10)*$R$8)</f>
      </c>
      <c r="S10" s="210">
        <f aca="true" t="shared" si="3" ref="S10:S73">IF(COUNT(O10,R10)&gt;0,SUM(O10,R10),"")</f>
      </c>
    </row>
    <row r="11" spans="1:19" ht="13.5">
      <c r="A11" s="1"/>
      <c r="B11" s="269"/>
      <c r="C11" s="78"/>
      <c r="D11" s="93">
        <f>IF(COUNT(명렬표!C11)&gt;0,명렬표!C11,"")</f>
        <v>1104</v>
      </c>
      <c r="E11" s="94" t="str">
        <f>IF(COUNTA(명렬표!D11)&gt;0,명렬표!D11,"")</f>
        <v>박미영</v>
      </c>
      <c r="F11" s="39"/>
      <c r="G11" s="110"/>
      <c r="H11" s="110"/>
      <c r="I11" s="110"/>
      <c r="J11" s="110"/>
      <c r="K11" s="110"/>
      <c r="L11" s="110"/>
      <c r="M11" s="110"/>
      <c r="N11" s="152">
        <f t="shared" si="0"/>
      </c>
      <c r="O11" s="205">
        <f t="shared" si="1"/>
      </c>
      <c r="P11" s="39"/>
      <c r="Q11" s="101"/>
      <c r="R11" s="208">
        <f t="shared" si="2"/>
      </c>
      <c r="S11" s="210">
        <f t="shared" si="3"/>
      </c>
    </row>
    <row r="12" spans="1:19" ht="13.5">
      <c r="A12" s="1"/>
      <c r="B12" s="269"/>
      <c r="C12" s="78"/>
      <c r="D12" s="93">
        <f>IF(COUNT(명렬표!C12)&gt;0,명렬표!C12,"")</f>
        <v>1105</v>
      </c>
      <c r="E12" s="94" t="str">
        <f>IF(COUNTA(명렬표!D12)&gt;0,명렬표!D12,"")</f>
        <v>박미화</v>
      </c>
      <c r="F12" s="39"/>
      <c r="G12" s="110"/>
      <c r="H12" s="110"/>
      <c r="I12" s="110"/>
      <c r="J12" s="110"/>
      <c r="K12" s="110"/>
      <c r="L12" s="110"/>
      <c r="M12" s="110"/>
      <c r="N12" s="152">
        <f t="shared" si="0"/>
      </c>
      <c r="O12" s="205">
        <f t="shared" si="1"/>
      </c>
      <c r="P12" s="39"/>
      <c r="Q12" s="101"/>
      <c r="R12" s="208">
        <f t="shared" si="2"/>
      </c>
      <c r="S12" s="210">
        <f t="shared" si="3"/>
      </c>
    </row>
    <row r="13" spans="1:19" ht="13.5">
      <c r="A13" s="1"/>
      <c r="B13" s="269"/>
      <c r="C13" s="78"/>
      <c r="D13" s="93">
        <f>IF(COUNT(명렬표!C13)&gt;0,명렬표!C13,"")</f>
        <v>1106</v>
      </c>
      <c r="E13" s="94" t="str">
        <f>IF(COUNTA(명렬표!D13)&gt;0,명렬표!D13,"")</f>
        <v>이은자</v>
      </c>
      <c r="F13" s="39"/>
      <c r="G13" s="110"/>
      <c r="H13" s="110"/>
      <c r="I13" s="110"/>
      <c r="J13" s="110"/>
      <c r="K13" s="110"/>
      <c r="L13" s="110"/>
      <c r="M13" s="110"/>
      <c r="N13" s="152">
        <f t="shared" si="0"/>
      </c>
      <c r="O13" s="205">
        <f t="shared" si="1"/>
      </c>
      <c r="P13" s="39"/>
      <c r="Q13" s="101"/>
      <c r="R13" s="208">
        <f>IF(P13="","",AVERAGE(P13,Q13)*$R$8)</f>
      </c>
      <c r="S13" s="210">
        <f t="shared" si="3"/>
      </c>
    </row>
    <row r="14" spans="1:19" ht="13.5">
      <c r="A14" s="1"/>
      <c r="B14" s="269"/>
      <c r="C14" s="78"/>
      <c r="D14" s="93">
        <f>IF(COUNT(명렬표!C14)&gt;0,명렬표!C14,"")</f>
        <v>1107</v>
      </c>
      <c r="E14" s="94" t="str">
        <f>IF(COUNTA(명렬표!D14)&gt;0,명렬표!D14,"")</f>
        <v>정선영</v>
      </c>
      <c r="F14" s="39"/>
      <c r="G14" s="110"/>
      <c r="H14" s="110"/>
      <c r="I14" s="110"/>
      <c r="J14" s="110"/>
      <c r="K14" s="110"/>
      <c r="L14" s="110"/>
      <c r="M14" s="110"/>
      <c r="N14" s="152">
        <f t="shared" si="0"/>
      </c>
      <c r="O14" s="205">
        <f t="shared" si="1"/>
      </c>
      <c r="P14" s="39"/>
      <c r="Q14" s="101"/>
      <c r="R14" s="208">
        <f t="shared" si="2"/>
      </c>
      <c r="S14" s="210">
        <f t="shared" si="3"/>
      </c>
    </row>
    <row r="15" spans="1:19" ht="13.5">
      <c r="A15" s="1"/>
      <c r="B15" s="269"/>
      <c r="C15" s="78"/>
      <c r="D15" s="93">
        <f>IF(COUNT(명렬표!C15)&gt;0,명렬표!C15,"")</f>
        <v>1108</v>
      </c>
      <c r="E15" s="94" t="str">
        <f>IF(COUNTA(명렬표!D15)&gt;0,명렬표!D15,"")</f>
        <v>정안수</v>
      </c>
      <c r="F15" s="39"/>
      <c r="G15" s="110"/>
      <c r="H15" s="110"/>
      <c r="I15" s="110"/>
      <c r="J15" s="110"/>
      <c r="K15" s="110"/>
      <c r="L15" s="110"/>
      <c r="M15" s="110"/>
      <c r="N15" s="152">
        <f t="shared" si="0"/>
      </c>
      <c r="O15" s="205">
        <f t="shared" si="1"/>
      </c>
      <c r="P15" s="39"/>
      <c r="Q15" s="101"/>
      <c r="R15" s="208">
        <f t="shared" si="2"/>
      </c>
      <c r="S15" s="210">
        <f t="shared" si="3"/>
      </c>
    </row>
    <row r="16" spans="1:19" ht="13.5">
      <c r="A16" s="1"/>
      <c r="B16" s="270"/>
      <c r="C16" s="78"/>
      <c r="D16" s="93">
        <f>IF(COUNT(명렬표!C16)&gt;0,명렬표!C16,"")</f>
        <v>1109</v>
      </c>
      <c r="E16" s="94" t="str">
        <f>IF(COUNTA(명렬표!D16)&gt;0,명렬표!D16,"")</f>
        <v>조은미</v>
      </c>
      <c r="F16" s="39"/>
      <c r="G16" s="110"/>
      <c r="H16" s="110"/>
      <c r="I16" s="110"/>
      <c r="J16" s="110"/>
      <c r="K16" s="110"/>
      <c r="L16" s="110"/>
      <c r="M16" s="110"/>
      <c r="N16" s="152">
        <f t="shared" si="0"/>
      </c>
      <c r="O16" s="205">
        <f t="shared" si="1"/>
      </c>
      <c r="P16" s="39"/>
      <c r="Q16" s="101"/>
      <c r="R16" s="208">
        <f t="shared" si="2"/>
      </c>
      <c r="S16" s="210">
        <f t="shared" si="3"/>
      </c>
    </row>
    <row r="17" spans="1:19" ht="13.5">
      <c r="A17" s="1"/>
      <c r="B17" s="1"/>
      <c r="C17" s="78"/>
      <c r="D17" s="93">
        <f>IF(COUNT(명렬표!C17)&gt;0,명렬표!C17,"")</f>
        <v>1110</v>
      </c>
      <c r="E17" s="94" t="str">
        <f>IF(COUNTA(명렬표!D17)&gt;0,명렬표!D17,"")</f>
        <v>조은화</v>
      </c>
      <c r="F17" s="39"/>
      <c r="G17" s="110"/>
      <c r="H17" s="110"/>
      <c r="I17" s="110"/>
      <c r="J17" s="110"/>
      <c r="K17" s="110"/>
      <c r="L17" s="110"/>
      <c r="M17" s="110"/>
      <c r="N17" s="152">
        <f t="shared" si="0"/>
      </c>
      <c r="O17" s="205">
        <f t="shared" si="1"/>
      </c>
      <c r="P17" s="39"/>
      <c r="Q17" s="101"/>
      <c r="R17" s="208">
        <f t="shared" si="2"/>
      </c>
      <c r="S17" s="210">
        <f t="shared" si="3"/>
      </c>
    </row>
    <row r="18" spans="1:19" ht="13.5">
      <c r="A18" s="1"/>
      <c r="B18" s="1"/>
      <c r="C18" s="78"/>
      <c r="D18" s="93">
        <f>IF(COUNT(명렬표!C18)&gt;0,명렬표!C18,"")</f>
        <v>1111</v>
      </c>
      <c r="E18" s="94" t="str">
        <f>IF(COUNTA(명렬표!D18)&gt;0,명렬표!D18,"")</f>
        <v>김대성</v>
      </c>
      <c r="F18" s="39"/>
      <c r="G18" s="110"/>
      <c r="H18" s="110"/>
      <c r="I18" s="110"/>
      <c r="J18" s="110"/>
      <c r="K18" s="110"/>
      <c r="L18" s="110"/>
      <c r="M18" s="110"/>
      <c r="N18" s="152">
        <f t="shared" si="0"/>
      </c>
      <c r="O18" s="205">
        <f t="shared" si="1"/>
      </c>
      <c r="P18" s="39"/>
      <c r="Q18" s="101"/>
      <c r="R18" s="208">
        <f t="shared" si="2"/>
      </c>
      <c r="S18" s="210">
        <f t="shared" si="3"/>
      </c>
    </row>
    <row r="19" spans="1:19" ht="13.5">
      <c r="A19" s="1"/>
      <c r="B19" s="1"/>
      <c r="C19" s="78"/>
      <c r="D19" s="93">
        <f>IF(COUNT(명렬표!C19)&gt;0,명렬표!C19,"")</f>
        <v>1112</v>
      </c>
      <c r="E19" s="94" t="str">
        <f>IF(COUNTA(명렬표!D19)&gt;0,명렬표!D19,"")</f>
        <v>김회선</v>
      </c>
      <c r="F19" s="39"/>
      <c r="G19" s="110"/>
      <c r="H19" s="110"/>
      <c r="I19" s="110"/>
      <c r="J19" s="110"/>
      <c r="K19" s="110"/>
      <c r="L19" s="110"/>
      <c r="M19" s="110"/>
      <c r="N19" s="152">
        <f t="shared" si="0"/>
      </c>
      <c r="O19" s="205">
        <f t="shared" si="1"/>
      </c>
      <c r="P19" s="39"/>
      <c r="Q19" s="101"/>
      <c r="R19" s="208">
        <f t="shared" si="2"/>
      </c>
      <c r="S19" s="210">
        <f t="shared" si="3"/>
      </c>
    </row>
    <row r="20" spans="1:19" ht="13.5">
      <c r="A20" s="1"/>
      <c r="B20" s="1"/>
      <c r="C20" s="78"/>
      <c r="D20" s="93">
        <f>IF(COUNT(명렬표!C20)&gt;0,명렬표!C20,"")</f>
        <v>1113</v>
      </c>
      <c r="E20" s="94" t="str">
        <f>IF(COUNTA(명렬표!D20)&gt;0,명렬표!D20,"")</f>
        <v>민윤상</v>
      </c>
      <c r="F20" s="39"/>
      <c r="G20" s="110"/>
      <c r="H20" s="110"/>
      <c r="I20" s="110"/>
      <c r="J20" s="110"/>
      <c r="K20" s="110"/>
      <c r="L20" s="110"/>
      <c r="M20" s="110"/>
      <c r="N20" s="152">
        <f t="shared" si="0"/>
      </c>
      <c r="O20" s="205">
        <f t="shared" si="1"/>
      </c>
      <c r="P20" s="39"/>
      <c r="Q20" s="101"/>
      <c r="R20" s="208">
        <f t="shared" si="2"/>
      </c>
      <c r="S20" s="210">
        <f t="shared" si="3"/>
      </c>
    </row>
    <row r="21" spans="1:19" ht="13.5">
      <c r="A21" s="1"/>
      <c r="B21" s="1"/>
      <c r="C21" s="78"/>
      <c r="D21" s="93">
        <f>IF(COUNT(명렬표!C21)&gt;0,명렬표!C21,"")</f>
        <v>1114</v>
      </c>
      <c r="E21" s="94" t="str">
        <f>IF(COUNTA(명렬표!D21)&gt;0,명렬표!D21,"")</f>
        <v>박양규</v>
      </c>
      <c r="F21" s="39"/>
      <c r="G21" s="110"/>
      <c r="H21" s="110"/>
      <c r="I21" s="110"/>
      <c r="J21" s="110"/>
      <c r="K21" s="110"/>
      <c r="L21" s="110"/>
      <c r="M21" s="110"/>
      <c r="N21" s="152">
        <f t="shared" si="0"/>
      </c>
      <c r="O21" s="205">
        <f t="shared" si="1"/>
      </c>
      <c r="P21" s="39"/>
      <c r="Q21" s="101"/>
      <c r="R21" s="208">
        <f t="shared" si="2"/>
      </c>
      <c r="S21" s="210">
        <f t="shared" si="3"/>
      </c>
    </row>
    <row r="22" spans="1:19" ht="13.5">
      <c r="A22" s="1"/>
      <c r="B22" s="1"/>
      <c r="C22" s="78"/>
      <c r="D22" s="93">
        <f>IF(COUNT(명렬표!C22)&gt;0,명렬표!C22,"")</f>
        <v>1115</v>
      </c>
      <c r="E22" s="94" t="str">
        <f>IF(COUNTA(명렬표!D22)&gt;0,명렬표!D22,"")</f>
        <v>유현수</v>
      </c>
      <c r="F22" s="39"/>
      <c r="G22" s="110"/>
      <c r="H22" s="110"/>
      <c r="I22" s="110"/>
      <c r="J22" s="110"/>
      <c r="K22" s="110"/>
      <c r="L22" s="110"/>
      <c r="M22" s="110"/>
      <c r="N22" s="152">
        <f t="shared" si="0"/>
      </c>
      <c r="O22" s="205">
        <f t="shared" si="1"/>
      </c>
      <c r="P22" s="39"/>
      <c r="Q22" s="101"/>
      <c r="R22" s="208">
        <f t="shared" si="2"/>
      </c>
      <c r="S22" s="210">
        <f t="shared" si="3"/>
      </c>
    </row>
    <row r="23" spans="1:19" ht="13.5">
      <c r="A23" s="1"/>
      <c r="B23" s="1"/>
      <c r="C23" s="78"/>
      <c r="D23" s="93">
        <f>IF(COUNT(명렬표!C23)&gt;0,명렬표!C23,"")</f>
        <v>1116</v>
      </c>
      <c r="E23" s="94" t="str">
        <f>IF(COUNTA(명렬표!D23)&gt;0,명렬표!D23,"")</f>
        <v>이명훈</v>
      </c>
      <c r="F23" s="39"/>
      <c r="G23" s="110"/>
      <c r="H23" s="110"/>
      <c r="I23" s="110"/>
      <c r="J23" s="110"/>
      <c r="K23" s="110"/>
      <c r="L23" s="110"/>
      <c r="M23" s="110"/>
      <c r="N23" s="152">
        <f t="shared" si="0"/>
      </c>
      <c r="O23" s="205">
        <f t="shared" si="1"/>
      </c>
      <c r="P23" s="39"/>
      <c r="Q23" s="101"/>
      <c r="R23" s="208">
        <f t="shared" si="2"/>
      </c>
      <c r="S23" s="210">
        <f t="shared" si="3"/>
      </c>
    </row>
    <row r="24" spans="1:19" ht="13.5">
      <c r="A24" s="1"/>
      <c r="B24" s="1"/>
      <c r="C24" s="78"/>
      <c r="D24" s="93">
        <f>IF(COUNT(명렬표!C24)&gt;0,명렬표!C24,"")</f>
        <v>1117</v>
      </c>
      <c r="E24" s="94" t="str">
        <f>IF(COUNTA(명렬표!D24)&gt;0,명렬표!D24,"")</f>
        <v>이웅재</v>
      </c>
      <c r="F24" s="39"/>
      <c r="G24" s="110"/>
      <c r="H24" s="110"/>
      <c r="I24" s="110"/>
      <c r="J24" s="110"/>
      <c r="K24" s="110"/>
      <c r="L24" s="110"/>
      <c r="M24" s="110"/>
      <c r="N24" s="152">
        <f t="shared" si="0"/>
      </c>
      <c r="O24" s="205">
        <f t="shared" si="1"/>
      </c>
      <c r="P24" s="39"/>
      <c r="Q24" s="101"/>
      <c r="R24" s="208">
        <f t="shared" si="2"/>
      </c>
      <c r="S24" s="210">
        <f t="shared" si="3"/>
      </c>
    </row>
    <row r="25" spans="1:19" ht="13.5">
      <c r="A25" s="1"/>
      <c r="B25" s="1"/>
      <c r="C25" s="78"/>
      <c r="D25" s="93">
        <f>IF(COUNT(명렬표!C25)&gt;0,명렬표!C25,"")</f>
        <v>1118</v>
      </c>
      <c r="E25" s="94" t="str">
        <f>IF(COUNTA(명렬표!D25)&gt;0,명렬표!D25,"")</f>
        <v>임중모</v>
      </c>
      <c r="F25" s="39"/>
      <c r="G25" s="110"/>
      <c r="H25" s="110"/>
      <c r="I25" s="110"/>
      <c r="J25" s="110"/>
      <c r="K25" s="110"/>
      <c r="L25" s="110"/>
      <c r="M25" s="110"/>
      <c r="N25" s="152">
        <f t="shared" si="0"/>
      </c>
      <c r="O25" s="205">
        <f t="shared" si="1"/>
      </c>
      <c r="P25" s="39"/>
      <c r="Q25" s="101"/>
      <c r="R25" s="208">
        <f t="shared" si="2"/>
      </c>
      <c r="S25" s="210">
        <f t="shared" si="3"/>
      </c>
    </row>
    <row r="26" spans="1:19" ht="13.5">
      <c r="A26" s="1"/>
      <c r="B26" s="1"/>
      <c r="C26" s="78"/>
      <c r="D26" s="93">
        <f>IF(COUNT(명렬표!C26)&gt;0,명렬표!C26,"")</f>
        <v>1119</v>
      </c>
      <c r="E26" s="94" t="str">
        <f>IF(COUNTA(명렬표!D26)&gt;0,명렬표!D26,"")</f>
        <v>제성국</v>
      </c>
      <c r="F26" s="39"/>
      <c r="G26" s="110"/>
      <c r="H26" s="110"/>
      <c r="I26" s="110"/>
      <c r="J26" s="110"/>
      <c r="K26" s="110"/>
      <c r="L26" s="110"/>
      <c r="M26" s="110"/>
      <c r="N26" s="152">
        <f t="shared" si="0"/>
      </c>
      <c r="O26" s="205">
        <f t="shared" si="1"/>
      </c>
      <c r="P26" s="39"/>
      <c r="Q26" s="101"/>
      <c r="R26" s="208">
        <f t="shared" si="2"/>
      </c>
      <c r="S26" s="210">
        <f t="shared" si="3"/>
      </c>
    </row>
    <row r="27" spans="1:19" ht="13.5">
      <c r="A27" s="1"/>
      <c r="B27" s="1"/>
      <c r="C27" s="78"/>
      <c r="D27" s="93">
        <f>IF(COUNT(명렬표!C27)&gt;0,명렬표!C27,"")</f>
        <v>1120</v>
      </c>
      <c r="E27" s="94" t="str">
        <f>IF(COUNTA(명렬표!D27)&gt;0,명렬표!D27,"")</f>
        <v>하현석</v>
      </c>
      <c r="F27" s="39"/>
      <c r="G27" s="110"/>
      <c r="H27" s="110"/>
      <c r="I27" s="110"/>
      <c r="J27" s="110"/>
      <c r="K27" s="110"/>
      <c r="L27" s="110"/>
      <c r="M27" s="110"/>
      <c r="N27" s="152">
        <f t="shared" si="0"/>
      </c>
      <c r="O27" s="205">
        <f t="shared" si="1"/>
      </c>
      <c r="P27" s="39"/>
      <c r="Q27" s="101"/>
      <c r="R27" s="208">
        <f t="shared" si="2"/>
      </c>
      <c r="S27" s="210">
        <f t="shared" si="3"/>
      </c>
    </row>
    <row r="28" spans="1:19" ht="13.5">
      <c r="A28" s="1"/>
      <c r="B28" s="1"/>
      <c r="C28" s="78"/>
      <c r="D28" s="93">
        <f>IF(COUNT(명렬표!C28)&gt;0,명렬표!C28,"")</f>
      </c>
      <c r="E28" s="94">
        <f>IF(COUNTA(명렬표!D28)&gt;0,명렬표!D28,"")</f>
      </c>
      <c r="F28" s="39"/>
      <c r="G28" s="110"/>
      <c r="H28" s="110"/>
      <c r="I28" s="110"/>
      <c r="J28" s="110"/>
      <c r="K28" s="110"/>
      <c r="L28" s="110"/>
      <c r="M28" s="110"/>
      <c r="N28" s="152">
        <f t="shared" si="0"/>
      </c>
      <c r="O28" s="205">
        <f t="shared" si="1"/>
      </c>
      <c r="P28" s="39"/>
      <c r="Q28" s="101"/>
      <c r="R28" s="208">
        <f t="shared" si="2"/>
      </c>
      <c r="S28" s="210">
        <f t="shared" si="3"/>
      </c>
    </row>
    <row r="29" spans="1:19" ht="13.5">
      <c r="A29" s="1"/>
      <c r="B29" s="1"/>
      <c r="C29" s="78"/>
      <c r="D29" s="93">
        <f>IF(COUNT(명렬표!C29)&gt;0,명렬표!C29,"")</f>
      </c>
      <c r="E29" s="94">
        <f>IF(COUNTA(명렬표!D29)&gt;0,명렬표!D29,"")</f>
      </c>
      <c r="F29" s="39"/>
      <c r="G29" s="110"/>
      <c r="H29" s="110"/>
      <c r="I29" s="110"/>
      <c r="J29" s="110"/>
      <c r="K29" s="110"/>
      <c r="L29" s="110"/>
      <c r="M29" s="110"/>
      <c r="N29" s="152">
        <f t="shared" si="0"/>
      </c>
      <c r="O29" s="205">
        <f t="shared" si="1"/>
      </c>
      <c r="P29" s="39"/>
      <c r="Q29" s="101"/>
      <c r="R29" s="208">
        <f t="shared" si="2"/>
      </c>
      <c r="S29" s="210">
        <f t="shared" si="3"/>
      </c>
    </row>
    <row r="30" spans="1:19" ht="13.5">
      <c r="A30" s="1"/>
      <c r="B30" s="1"/>
      <c r="C30" s="78"/>
      <c r="D30" s="93">
        <f>IF(COUNT(명렬표!C30)&gt;0,명렬표!C30,"")</f>
      </c>
      <c r="E30" s="94">
        <f>IF(COUNTA(명렬표!D30)&gt;0,명렬표!D30,"")</f>
      </c>
      <c r="F30" s="39"/>
      <c r="G30" s="110"/>
      <c r="H30" s="110"/>
      <c r="I30" s="110"/>
      <c r="J30" s="110"/>
      <c r="K30" s="110"/>
      <c r="L30" s="110"/>
      <c r="M30" s="110"/>
      <c r="N30" s="152">
        <f t="shared" si="0"/>
      </c>
      <c r="O30" s="205">
        <f t="shared" si="1"/>
      </c>
      <c r="P30" s="39"/>
      <c r="Q30" s="101"/>
      <c r="R30" s="208">
        <f t="shared" si="2"/>
      </c>
      <c r="S30" s="210">
        <f t="shared" si="3"/>
      </c>
    </row>
    <row r="31" spans="1:19" ht="13.5">
      <c r="A31" s="1"/>
      <c r="B31" s="1"/>
      <c r="C31" s="78"/>
      <c r="D31" s="93">
        <f>IF(COUNT(명렬표!C31)&gt;0,명렬표!C31,"")</f>
      </c>
      <c r="E31" s="94">
        <f>IF(COUNTA(명렬표!D31)&gt;0,명렬표!D31,"")</f>
      </c>
      <c r="F31" s="39"/>
      <c r="G31" s="110"/>
      <c r="H31" s="110"/>
      <c r="I31" s="110"/>
      <c r="J31" s="110"/>
      <c r="K31" s="110"/>
      <c r="L31" s="110"/>
      <c r="M31" s="110"/>
      <c r="N31" s="152">
        <f t="shared" si="0"/>
      </c>
      <c r="O31" s="205">
        <f t="shared" si="1"/>
      </c>
      <c r="P31" s="39"/>
      <c r="Q31" s="101"/>
      <c r="R31" s="208">
        <f t="shared" si="2"/>
      </c>
      <c r="S31" s="210">
        <f t="shared" si="3"/>
      </c>
    </row>
    <row r="32" spans="1:19" ht="13.5">
      <c r="A32" s="1"/>
      <c r="B32" s="1"/>
      <c r="C32" s="78"/>
      <c r="D32" s="93">
        <f>IF(COUNT(명렬표!C32)&gt;0,명렬표!C32,"")</f>
      </c>
      <c r="E32" s="94">
        <f>IF(COUNTA(명렬표!D32)&gt;0,명렬표!D32,"")</f>
      </c>
      <c r="F32" s="39"/>
      <c r="G32" s="110"/>
      <c r="H32" s="110"/>
      <c r="I32" s="110"/>
      <c r="J32" s="110"/>
      <c r="K32" s="110"/>
      <c r="L32" s="110"/>
      <c r="M32" s="110"/>
      <c r="N32" s="152">
        <f t="shared" si="0"/>
      </c>
      <c r="O32" s="205">
        <f t="shared" si="1"/>
      </c>
      <c r="P32" s="39"/>
      <c r="Q32" s="101"/>
      <c r="R32" s="208">
        <f t="shared" si="2"/>
      </c>
      <c r="S32" s="210">
        <f t="shared" si="3"/>
      </c>
    </row>
    <row r="33" spans="1:19" ht="13.5">
      <c r="A33" s="1"/>
      <c r="B33" s="1"/>
      <c r="C33" s="78"/>
      <c r="D33" s="93">
        <f>IF(COUNT(명렬표!C33)&gt;0,명렬표!C33,"")</f>
      </c>
      <c r="E33" s="94">
        <f>IF(COUNTA(명렬표!D33)&gt;0,명렬표!D33,"")</f>
      </c>
      <c r="F33" s="39"/>
      <c r="G33" s="110"/>
      <c r="H33" s="110"/>
      <c r="I33" s="110"/>
      <c r="J33" s="110"/>
      <c r="K33" s="110"/>
      <c r="L33" s="110"/>
      <c r="M33" s="110"/>
      <c r="N33" s="152">
        <f t="shared" si="0"/>
      </c>
      <c r="O33" s="205">
        <f t="shared" si="1"/>
      </c>
      <c r="P33" s="39"/>
      <c r="Q33" s="101"/>
      <c r="R33" s="208">
        <f t="shared" si="2"/>
      </c>
      <c r="S33" s="210">
        <f t="shared" si="3"/>
      </c>
    </row>
    <row r="34" spans="1:19" ht="13.5">
      <c r="A34" s="1"/>
      <c r="B34" s="1"/>
      <c r="C34" s="78"/>
      <c r="D34" s="93">
        <f>IF(COUNT(명렬표!C34)&gt;0,명렬표!C34,"")</f>
      </c>
      <c r="E34" s="94">
        <f>IF(COUNTA(명렬표!D34)&gt;0,명렬표!D34,"")</f>
      </c>
      <c r="F34" s="39"/>
      <c r="G34" s="110"/>
      <c r="H34" s="110"/>
      <c r="I34" s="110"/>
      <c r="J34" s="110"/>
      <c r="K34" s="110"/>
      <c r="L34" s="110"/>
      <c r="M34" s="110"/>
      <c r="N34" s="152">
        <f t="shared" si="0"/>
      </c>
      <c r="O34" s="205">
        <f t="shared" si="1"/>
      </c>
      <c r="P34" s="39"/>
      <c r="Q34" s="101"/>
      <c r="R34" s="208">
        <f t="shared" si="2"/>
      </c>
      <c r="S34" s="210">
        <f t="shared" si="3"/>
      </c>
    </row>
    <row r="35" spans="1:19" ht="13.5">
      <c r="A35" s="1"/>
      <c r="B35" s="1"/>
      <c r="C35" s="78"/>
      <c r="D35" s="93">
        <f>IF(COUNT(명렬표!C35)&gt;0,명렬표!C35,"")</f>
      </c>
      <c r="E35" s="94">
        <f>IF(COUNTA(명렬표!D35)&gt;0,명렬표!D35,"")</f>
      </c>
      <c r="F35" s="39"/>
      <c r="G35" s="110"/>
      <c r="H35" s="110"/>
      <c r="I35" s="110"/>
      <c r="J35" s="110"/>
      <c r="K35" s="110"/>
      <c r="L35" s="110"/>
      <c r="M35" s="110"/>
      <c r="N35" s="152">
        <f t="shared" si="0"/>
      </c>
      <c r="O35" s="205">
        <f t="shared" si="1"/>
      </c>
      <c r="P35" s="39"/>
      <c r="Q35" s="101"/>
      <c r="R35" s="208">
        <f t="shared" si="2"/>
      </c>
      <c r="S35" s="210">
        <f t="shared" si="3"/>
      </c>
    </row>
    <row r="36" spans="1:19" ht="13.5">
      <c r="A36" s="1"/>
      <c r="B36" s="1"/>
      <c r="C36" s="78"/>
      <c r="D36" s="93">
        <f>IF(COUNT(명렬표!C36)&gt;0,명렬표!C36,"")</f>
      </c>
      <c r="E36" s="94">
        <f>IF(COUNTA(명렬표!D36)&gt;0,명렬표!D36,"")</f>
      </c>
      <c r="F36" s="39"/>
      <c r="G36" s="110"/>
      <c r="H36" s="110"/>
      <c r="I36" s="110"/>
      <c r="J36" s="110"/>
      <c r="K36" s="110"/>
      <c r="L36" s="110"/>
      <c r="M36" s="110"/>
      <c r="N36" s="152">
        <f t="shared" si="0"/>
      </c>
      <c r="O36" s="205">
        <f t="shared" si="1"/>
      </c>
      <c r="P36" s="39"/>
      <c r="Q36" s="101"/>
      <c r="R36" s="208">
        <f t="shared" si="2"/>
      </c>
      <c r="S36" s="210">
        <f t="shared" si="3"/>
      </c>
    </row>
    <row r="37" spans="1:19" ht="13.5">
      <c r="A37" s="1"/>
      <c r="B37" s="1"/>
      <c r="C37" s="78"/>
      <c r="D37" s="93">
        <f>IF(COUNT(명렬표!C37)&gt;0,명렬표!C37,"")</f>
      </c>
      <c r="E37" s="94">
        <f>IF(COUNTA(명렬표!D37)&gt;0,명렬표!D37,"")</f>
      </c>
      <c r="F37" s="39"/>
      <c r="G37" s="110"/>
      <c r="H37" s="110"/>
      <c r="I37" s="110"/>
      <c r="J37" s="110"/>
      <c r="K37" s="110"/>
      <c r="L37" s="110"/>
      <c r="M37" s="110"/>
      <c r="N37" s="152">
        <f t="shared" si="0"/>
      </c>
      <c r="O37" s="205">
        <f t="shared" si="1"/>
      </c>
      <c r="P37" s="39"/>
      <c r="Q37" s="101"/>
      <c r="R37" s="208">
        <f t="shared" si="2"/>
      </c>
      <c r="S37" s="210">
        <f t="shared" si="3"/>
      </c>
    </row>
    <row r="38" spans="1:19" ht="13.5">
      <c r="A38" s="1"/>
      <c r="B38" s="1"/>
      <c r="C38" s="78"/>
      <c r="D38" s="93">
        <f>IF(COUNT(명렬표!C38)&gt;0,명렬표!C38,"")</f>
      </c>
      <c r="E38" s="94">
        <f>IF(COUNTA(명렬표!D38)&gt;0,명렬표!D38,"")</f>
      </c>
      <c r="F38" s="39"/>
      <c r="G38" s="110"/>
      <c r="H38" s="110"/>
      <c r="I38" s="110"/>
      <c r="J38" s="110"/>
      <c r="K38" s="110"/>
      <c r="L38" s="110"/>
      <c r="M38" s="110"/>
      <c r="N38" s="152">
        <f t="shared" si="0"/>
      </c>
      <c r="O38" s="205">
        <f t="shared" si="1"/>
      </c>
      <c r="P38" s="39"/>
      <c r="Q38" s="101"/>
      <c r="R38" s="208">
        <f t="shared" si="2"/>
      </c>
      <c r="S38" s="210">
        <f t="shared" si="3"/>
      </c>
    </row>
    <row r="39" spans="1:19" ht="13.5">
      <c r="A39" s="1"/>
      <c r="B39" s="1"/>
      <c r="C39" s="78"/>
      <c r="D39" s="93">
        <f>IF(COUNT(명렬표!C39)&gt;0,명렬표!C39,"")</f>
      </c>
      <c r="E39" s="94">
        <f>IF(COUNTA(명렬표!D39)&gt;0,명렬표!D39,"")</f>
      </c>
      <c r="F39" s="39"/>
      <c r="G39" s="110"/>
      <c r="H39" s="110"/>
      <c r="I39" s="110"/>
      <c r="J39" s="110"/>
      <c r="K39" s="110"/>
      <c r="L39" s="110"/>
      <c r="M39" s="110"/>
      <c r="N39" s="152">
        <f t="shared" si="0"/>
      </c>
      <c r="O39" s="205">
        <f t="shared" si="1"/>
      </c>
      <c r="P39" s="39"/>
      <c r="Q39" s="101"/>
      <c r="R39" s="208">
        <f t="shared" si="2"/>
      </c>
      <c r="S39" s="210">
        <f t="shared" si="3"/>
      </c>
    </row>
    <row r="40" spans="1:19" ht="13.5">
      <c r="A40" s="1"/>
      <c r="B40" s="1"/>
      <c r="C40" s="78"/>
      <c r="D40" s="93">
        <f>IF(COUNT(명렬표!C40)&gt;0,명렬표!C40,"")</f>
      </c>
      <c r="E40" s="94">
        <f>IF(COUNTA(명렬표!D40)&gt;0,명렬표!D40,"")</f>
      </c>
      <c r="F40" s="39"/>
      <c r="G40" s="110"/>
      <c r="H40" s="110"/>
      <c r="I40" s="110"/>
      <c r="J40" s="110"/>
      <c r="K40" s="110"/>
      <c r="L40" s="110"/>
      <c r="M40" s="110"/>
      <c r="N40" s="152">
        <f t="shared" si="0"/>
      </c>
      <c r="O40" s="205">
        <f t="shared" si="1"/>
      </c>
      <c r="P40" s="39"/>
      <c r="Q40" s="101"/>
      <c r="R40" s="208">
        <f t="shared" si="2"/>
      </c>
      <c r="S40" s="210">
        <f t="shared" si="3"/>
      </c>
    </row>
    <row r="41" spans="1:19" ht="13.5">
      <c r="A41" s="1"/>
      <c r="B41" s="1"/>
      <c r="C41" s="78"/>
      <c r="D41" s="93">
        <f>IF(COUNT(명렬표!C41)&gt;0,명렬표!C41,"")</f>
      </c>
      <c r="E41" s="94">
        <f>IF(COUNTA(명렬표!D41)&gt;0,명렬표!D41,"")</f>
      </c>
      <c r="F41" s="39"/>
      <c r="G41" s="110"/>
      <c r="H41" s="110"/>
      <c r="I41" s="110"/>
      <c r="J41" s="110"/>
      <c r="K41" s="110"/>
      <c r="L41" s="110"/>
      <c r="M41" s="110"/>
      <c r="N41" s="152">
        <f t="shared" si="0"/>
      </c>
      <c r="O41" s="205">
        <f t="shared" si="1"/>
      </c>
      <c r="P41" s="39"/>
      <c r="Q41" s="101"/>
      <c r="R41" s="208">
        <f t="shared" si="2"/>
      </c>
      <c r="S41" s="210">
        <f t="shared" si="3"/>
      </c>
    </row>
    <row r="42" spans="1:19" ht="13.5">
      <c r="A42" s="1"/>
      <c r="B42" s="1"/>
      <c r="C42" s="78"/>
      <c r="D42" s="93">
        <f>IF(COUNT(명렬표!C42)&gt;0,명렬표!C42,"")</f>
      </c>
      <c r="E42" s="94">
        <f>IF(COUNTA(명렬표!D42)&gt;0,명렬표!D42,"")</f>
      </c>
      <c r="F42" s="39"/>
      <c r="G42" s="110"/>
      <c r="H42" s="110"/>
      <c r="I42" s="110"/>
      <c r="J42" s="110"/>
      <c r="K42" s="110"/>
      <c r="L42" s="110"/>
      <c r="M42" s="110"/>
      <c r="N42" s="152">
        <f t="shared" si="0"/>
      </c>
      <c r="O42" s="205">
        <f t="shared" si="1"/>
      </c>
      <c r="P42" s="39"/>
      <c r="Q42" s="101"/>
      <c r="R42" s="208">
        <f t="shared" si="2"/>
      </c>
      <c r="S42" s="210">
        <f t="shared" si="3"/>
      </c>
    </row>
    <row r="43" spans="1:19" ht="13.5">
      <c r="A43" s="1"/>
      <c r="B43" s="1"/>
      <c r="C43" s="78"/>
      <c r="D43" s="93">
        <f>IF(COUNT(명렬표!C43)&gt;0,명렬표!C43,"")</f>
      </c>
      <c r="E43" s="94">
        <f>IF(COUNTA(명렬표!D43)&gt;0,명렬표!D43,"")</f>
      </c>
      <c r="F43" s="39"/>
      <c r="G43" s="110"/>
      <c r="H43" s="110"/>
      <c r="I43" s="110"/>
      <c r="J43" s="110"/>
      <c r="K43" s="110"/>
      <c r="L43" s="110"/>
      <c r="M43" s="110"/>
      <c r="N43" s="152">
        <f t="shared" si="0"/>
      </c>
      <c r="O43" s="205">
        <f t="shared" si="1"/>
      </c>
      <c r="P43" s="39"/>
      <c r="Q43" s="101"/>
      <c r="R43" s="208">
        <f t="shared" si="2"/>
      </c>
      <c r="S43" s="210">
        <f t="shared" si="3"/>
      </c>
    </row>
    <row r="44" spans="1:19" ht="13.5">
      <c r="A44" s="1"/>
      <c r="B44" s="1"/>
      <c r="C44" s="78"/>
      <c r="D44" s="93">
        <f>IF(COUNT(명렬표!C44)&gt;0,명렬표!C44,"")</f>
      </c>
      <c r="E44" s="94">
        <f>IF(COUNTA(명렬표!D44)&gt;0,명렬표!D44,"")</f>
      </c>
      <c r="F44" s="39"/>
      <c r="G44" s="110"/>
      <c r="H44" s="110"/>
      <c r="I44" s="110"/>
      <c r="J44" s="110"/>
      <c r="K44" s="110"/>
      <c r="L44" s="110"/>
      <c r="M44" s="110"/>
      <c r="N44" s="152">
        <f t="shared" si="0"/>
      </c>
      <c r="O44" s="205">
        <f t="shared" si="1"/>
      </c>
      <c r="P44" s="39"/>
      <c r="Q44" s="101"/>
      <c r="R44" s="208">
        <f t="shared" si="2"/>
      </c>
      <c r="S44" s="210">
        <f t="shared" si="3"/>
      </c>
    </row>
    <row r="45" spans="1:19" ht="13.5">
      <c r="A45" s="1"/>
      <c r="B45" s="1"/>
      <c r="C45" s="78"/>
      <c r="D45" s="93">
        <f>IF(COUNT(명렬표!C45)&gt;0,명렬표!C45,"")</f>
      </c>
      <c r="E45" s="94">
        <f>IF(COUNTA(명렬표!D45)&gt;0,명렬표!D45,"")</f>
      </c>
      <c r="F45" s="39"/>
      <c r="G45" s="110"/>
      <c r="H45" s="110"/>
      <c r="I45" s="110"/>
      <c r="J45" s="110"/>
      <c r="K45" s="110"/>
      <c r="L45" s="110"/>
      <c r="M45" s="110"/>
      <c r="N45" s="152">
        <f t="shared" si="0"/>
      </c>
      <c r="O45" s="205">
        <f t="shared" si="1"/>
      </c>
      <c r="P45" s="39"/>
      <c r="Q45" s="101"/>
      <c r="R45" s="208">
        <f t="shared" si="2"/>
      </c>
      <c r="S45" s="210">
        <f t="shared" si="3"/>
      </c>
    </row>
    <row r="46" spans="1:19" ht="13.5">
      <c r="A46" s="1"/>
      <c r="B46" s="1"/>
      <c r="C46" s="78"/>
      <c r="D46" s="93">
        <f>IF(COUNT(명렬표!C46)&gt;0,명렬표!C46,"")</f>
      </c>
      <c r="E46" s="94">
        <f>IF(COUNTA(명렬표!D46)&gt;0,명렬표!D46,"")</f>
      </c>
      <c r="F46" s="39"/>
      <c r="G46" s="110"/>
      <c r="H46" s="110"/>
      <c r="I46" s="110"/>
      <c r="J46" s="110"/>
      <c r="K46" s="110"/>
      <c r="L46" s="110"/>
      <c r="M46" s="110"/>
      <c r="N46" s="152">
        <f t="shared" si="0"/>
      </c>
      <c r="O46" s="205">
        <f t="shared" si="1"/>
      </c>
      <c r="P46" s="39"/>
      <c r="Q46" s="101"/>
      <c r="R46" s="208">
        <f t="shared" si="2"/>
      </c>
      <c r="S46" s="210">
        <f t="shared" si="3"/>
      </c>
    </row>
    <row r="47" spans="1:19" ht="13.5">
      <c r="A47" s="1"/>
      <c r="B47" s="1"/>
      <c r="C47" s="78"/>
      <c r="D47" s="93">
        <f>IF(COUNT(명렬표!C47)&gt;0,명렬표!C47,"")</f>
      </c>
      <c r="E47" s="94">
        <f>IF(COUNTA(명렬표!D47)&gt;0,명렬표!D47,"")</f>
      </c>
      <c r="F47" s="39"/>
      <c r="G47" s="110"/>
      <c r="H47" s="110"/>
      <c r="I47" s="110"/>
      <c r="J47" s="110"/>
      <c r="K47" s="110"/>
      <c r="L47" s="110"/>
      <c r="M47" s="110"/>
      <c r="N47" s="152">
        <f t="shared" si="0"/>
      </c>
      <c r="O47" s="205">
        <f t="shared" si="1"/>
      </c>
      <c r="P47" s="39"/>
      <c r="Q47" s="101"/>
      <c r="R47" s="208">
        <f t="shared" si="2"/>
      </c>
      <c r="S47" s="210">
        <f t="shared" si="3"/>
      </c>
    </row>
    <row r="48" spans="1:19" ht="13.5">
      <c r="A48" s="1"/>
      <c r="B48" s="1"/>
      <c r="C48" s="78"/>
      <c r="D48" s="93">
        <f>IF(COUNT(명렬표!C48)&gt;0,명렬표!C48,"")</f>
      </c>
      <c r="E48" s="94">
        <f>IF(COUNTA(명렬표!D48)&gt;0,명렬표!D48,"")</f>
      </c>
      <c r="F48" s="39"/>
      <c r="G48" s="110"/>
      <c r="H48" s="110"/>
      <c r="I48" s="110"/>
      <c r="J48" s="110"/>
      <c r="K48" s="110"/>
      <c r="L48" s="110"/>
      <c r="M48" s="110"/>
      <c r="N48" s="152">
        <f t="shared" si="0"/>
      </c>
      <c r="O48" s="205">
        <f t="shared" si="1"/>
      </c>
      <c r="P48" s="39"/>
      <c r="Q48" s="101"/>
      <c r="R48" s="208">
        <f t="shared" si="2"/>
      </c>
      <c r="S48" s="210">
        <f t="shared" si="3"/>
      </c>
    </row>
    <row r="49" spans="1:19" ht="13.5">
      <c r="A49" s="1"/>
      <c r="B49" s="1"/>
      <c r="C49" s="78"/>
      <c r="D49" s="93">
        <f>IF(COUNT(명렬표!C49)&gt;0,명렬표!C49,"")</f>
      </c>
      <c r="E49" s="94">
        <f>IF(COUNTA(명렬표!D49)&gt;0,명렬표!D49,"")</f>
      </c>
      <c r="F49" s="39"/>
      <c r="G49" s="110"/>
      <c r="H49" s="110"/>
      <c r="I49" s="110"/>
      <c r="J49" s="110"/>
      <c r="K49" s="110"/>
      <c r="L49" s="110"/>
      <c r="M49" s="110"/>
      <c r="N49" s="152">
        <f t="shared" si="0"/>
      </c>
      <c r="O49" s="205">
        <f t="shared" si="1"/>
      </c>
      <c r="P49" s="39"/>
      <c r="Q49" s="101"/>
      <c r="R49" s="208">
        <f t="shared" si="2"/>
      </c>
      <c r="S49" s="210">
        <f t="shared" si="3"/>
      </c>
    </row>
    <row r="50" spans="1:19" ht="13.5">
      <c r="A50" s="1"/>
      <c r="B50" s="1"/>
      <c r="C50" s="78"/>
      <c r="D50" s="93">
        <f>IF(COUNT(명렬표!C50)&gt;0,명렬표!C50,"")</f>
      </c>
      <c r="E50" s="94">
        <f>IF(COUNTA(명렬표!D50)&gt;0,명렬표!D50,"")</f>
      </c>
      <c r="F50" s="39"/>
      <c r="G50" s="110"/>
      <c r="H50" s="110"/>
      <c r="I50" s="110"/>
      <c r="J50" s="110"/>
      <c r="K50" s="110"/>
      <c r="L50" s="110"/>
      <c r="M50" s="110"/>
      <c r="N50" s="152">
        <f t="shared" si="0"/>
      </c>
      <c r="O50" s="205">
        <f t="shared" si="1"/>
      </c>
      <c r="P50" s="39"/>
      <c r="Q50" s="101"/>
      <c r="R50" s="208">
        <f t="shared" si="2"/>
      </c>
      <c r="S50" s="210">
        <f t="shared" si="3"/>
      </c>
    </row>
    <row r="51" spans="1:19" ht="13.5">
      <c r="A51" s="1"/>
      <c r="B51" s="1"/>
      <c r="C51" s="78"/>
      <c r="D51" s="93">
        <f>IF(COUNT(명렬표!C51)&gt;0,명렬표!C51,"")</f>
      </c>
      <c r="E51" s="94">
        <f>IF(COUNTA(명렬표!D51)&gt;0,명렬표!D51,"")</f>
      </c>
      <c r="F51" s="39"/>
      <c r="G51" s="110"/>
      <c r="H51" s="110"/>
      <c r="I51" s="110"/>
      <c r="J51" s="110"/>
      <c r="K51" s="110"/>
      <c r="L51" s="110"/>
      <c r="M51" s="110"/>
      <c r="N51" s="152">
        <f t="shared" si="0"/>
      </c>
      <c r="O51" s="205">
        <f t="shared" si="1"/>
      </c>
      <c r="P51" s="39"/>
      <c r="Q51" s="101"/>
      <c r="R51" s="208">
        <f t="shared" si="2"/>
      </c>
      <c r="S51" s="210">
        <f t="shared" si="3"/>
      </c>
    </row>
    <row r="52" spans="1:19" ht="13.5">
      <c r="A52" s="1"/>
      <c r="B52" s="1"/>
      <c r="C52" s="78"/>
      <c r="D52" s="93">
        <f>IF(COUNT(명렬표!C52)&gt;0,명렬표!C52,"")</f>
      </c>
      <c r="E52" s="94">
        <f>IF(COUNTA(명렬표!D52)&gt;0,명렬표!D52,"")</f>
      </c>
      <c r="F52" s="39"/>
      <c r="G52" s="110"/>
      <c r="H52" s="110"/>
      <c r="I52" s="110"/>
      <c r="J52" s="110"/>
      <c r="K52" s="110"/>
      <c r="L52" s="110"/>
      <c r="M52" s="110"/>
      <c r="N52" s="152">
        <f t="shared" si="0"/>
      </c>
      <c r="O52" s="205">
        <f t="shared" si="1"/>
      </c>
      <c r="P52" s="39"/>
      <c r="Q52" s="101"/>
      <c r="R52" s="208">
        <f t="shared" si="2"/>
      </c>
      <c r="S52" s="210">
        <f t="shared" si="3"/>
      </c>
    </row>
    <row r="53" spans="1:19" ht="13.5">
      <c r="A53" s="1"/>
      <c r="B53" s="1"/>
      <c r="C53" s="78"/>
      <c r="D53" s="93">
        <f>IF(COUNT(명렬표!C53)&gt;0,명렬표!C53,"")</f>
      </c>
      <c r="E53" s="94">
        <f>IF(COUNTA(명렬표!D53)&gt;0,명렬표!D53,"")</f>
      </c>
      <c r="F53" s="39"/>
      <c r="G53" s="110"/>
      <c r="H53" s="110"/>
      <c r="I53" s="110"/>
      <c r="J53" s="110"/>
      <c r="K53" s="110"/>
      <c r="L53" s="110"/>
      <c r="M53" s="110"/>
      <c r="N53" s="152">
        <f t="shared" si="0"/>
      </c>
      <c r="O53" s="205">
        <f t="shared" si="1"/>
      </c>
      <c r="P53" s="39"/>
      <c r="Q53" s="101"/>
      <c r="R53" s="208">
        <f t="shared" si="2"/>
      </c>
      <c r="S53" s="210">
        <f t="shared" si="3"/>
      </c>
    </row>
    <row r="54" spans="1:19" ht="13.5">
      <c r="A54" s="1"/>
      <c r="B54" s="1"/>
      <c r="C54" s="78"/>
      <c r="D54" s="93">
        <f>IF(COUNT(명렬표!C54)&gt;0,명렬표!C54,"")</f>
      </c>
      <c r="E54" s="94">
        <f>IF(COUNTA(명렬표!D54)&gt;0,명렬표!D54,"")</f>
      </c>
      <c r="F54" s="39"/>
      <c r="G54" s="110"/>
      <c r="H54" s="110"/>
      <c r="I54" s="110"/>
      <c r="J54" s="110"/>
      <c r="K54" s="110"/>
      <c r="L54" s="110"/>
      <c r="M54" s="110"/>
      <c r="N54" s="152">
        <f t="shared" si="0"/>
      </c>
      <c r="O54" s="205">
        <f t="shared" si="1"/>
      </c>
      <c r="P54" s="39"/>
      <c r="Q54" s="101"/>
      <c r="R54" s="208">
        <f t="shared" si="2"/>
      </c>
      <c r="S54" s="210">
        <f t="shared" si="3"/>
      </c>
    </row>
    <row r="55" spans="1:19" ht="13.5">
      <c r="A55" s="1"/>
      <c r="B55" s="1"/>
      <c r="C55" s="78"/>
      <c r="D55" s="93">
        <f>IF(COUNT(명렬표!C55)&gt;0,명렬표!C55,"")</f>
      </c>
      <c r="E55" s="94">
        <f>IF(COUNTA(명렬표!D55)&gt;0,명렬표!D55,"")</f>
      </c>
      <c r="F55" s="39"/>
      <c r="G55" s="110"/>
      <c r="H55" s="110"/>
      <c r="I55" s="110"/>
      <c r="J55" s="110"/>
      <c r="K55" s="110"/>
      <c r="L55" s="110"/>
      <c r="M55" s="110"/>
      <c r="N55" s="152">
        <f t="shared" si="0"/>
      </c>
      <c r="O55" s="205">
        <f t="shared" si="1"/>
      </c>
      <c r="P55" s="39"/>
      <c r="Q55" s="101"/>
      <c r="R55" s="208">
        <f t="shared" si="2"/>
      </c>
      <c r="S55" s="210">
        <f t="shared" si="3"/>
      </c>
    </row>
    <row r="56" spans="1:19" ht="13.5">
      <c r="A56" s="1"/>
      <c r="B56" s="1"/>
      <c r="C56" s="78"/>
      <c r="D56" s="93">
        <f>IF(COUNT(명렬표!C56)&gt;0,명렬표!C56,"")</f>
      </c>
      <c r="E56" s="94">
        <f>IF(COUNTA(명렬표!D56)&gt;0,명렬표!D56,"")</f>
      </c>
      <c r="F56" s="39"/>
      <c r="G56" s="110"/>
      <c r="H56" s="110"/>
      <c r="I56" s="110"/>
      <c r="J56" s="110"/>
      <c r="K56" s="110"/>
      <c r="L56" s="110"/>
      <c r="M56" s="110"/>
      <c r="N56" s="152">
        <f t="shared" si="0"/>
      </c>
      <c r="O56" s="205">
        <f t="shared" si="1"/>
      </c>
      <c r="P56" s="39"/>
      <c r="Q56" s="101"/>
      <c r="R56" s="208">
        <f t="shared" si="2"/>
      </c>
      <c r="S56" s="210">
        <f t="shared" si="3"/>
      </c>
    </row>
    <row r="57" spans="1:19" ht="13.5">
      <c r="A57" s="1"/>
      <c r="B57" s="1"/>
      <c r="C57" s="78"/>
      <c r="D57" s="93">
        <f>IF(COUNT(명렬표!C57)&gt;0,명렬표!C57,"")</f>
      </c>
      <c r="E57" s="94">
        <f>IF(COUNTA(명렬표!D57)&gt;0,명렬표!D57,"")</f>
      </c>
      <c r="F57" s="39"/>
      <c r="G57" s="110"/>
      <c r="H57" s="110"/>
      <c r="I57" s="110"/>
      <c r="J57" s="110"/>
      <c r="K57" s="110"/>
      <c r="L57" s="110"/>
      <c r="M57" s="110"/>
      <c r="N57" s="152">
        <f t="shared" si="0"/>
      </c>
      <c r="O57" s="205">
        <f t="shared" si="1"/>
      </c>
      <c r="P57" s="39"/>
      <c r="Q57" s="101"/>
      <c r="R57" s="208">
        <f t="shared" si="2"/>
      </c>
      <c r="S57" s="210">
        <f t="shared" si="3"/>
      </c>
    </row>
    <row r="58" spans="1:19" ht="14.25" thickBot="1">
      <c r="A58" s="114"/>
      <c r="B58" s="114"/>
      <c r="C58" s="115"/>
      <c r="D58" s="95">
        <f>IF(COUNT(명렬표!C58)&gt;0,명렬표!C58,"")</f>
      </c>
      <c r="E58" s="90">
        <f>IF(COUNTA(명렬표!D58)&gt;0,명렬표!D58,"")</f>
      </c>
      <c r="F58" s="39"/>
      <c r="G58" s="110"/>
      <c r="H58" s="110"/>
      <c r="I58" s="110"/>
      <c r="J58" s="110"/>
      <c r="K58" s="110"/>
      <c r="L58" s="110"/>
      <c r="M58" s="110"/>
      <c r="N58" s="152">
        <f t="shared" si="0"/>
      </c>
      <c r="O58" s="205">
        <f t="shared" si="1"/>
      </c>
      <c r="P58" s="43"/>
      <c r="Q58" s="102"/>
      <c r="R58" s="208">
        <f t="shared" si="2"/>
      </c>
      <c r="S58" s="210">
        <f t="shared" si="3"/>
      </c>
    </row>
    <row r="59" spans="1:19" ht="13.5">
      <c r="A59" s="1"/>
      <c r="B59" s="1"/>
      <c r="C59" s="78"/>
      <c r="D59" s="91">
        <f>IF(COUNT(명렬표!F9)&gt;0,명렬표!F9,"")</f>
      </c>
      <c r="E59" s="92">
        <f>IF(COUNTA(명렬표!G9)&gt;0,명렬표!G9,"")</f>
      </c>
      <c r="F59" s="39"/>
      <c r="G59" s="110"/>
      <c r="H59" s="110"/>
      <c r="I59" s="110"/>
      <c r="J59" s="110"/>
      <c r="K59" s="110"/>
      <c r="L59" s="110"/>
      <c r="M59" s="110"/>
      <c r="N59" s="152">
        <f t="shared" si="0"/>
      </c>
      <c r="O59" s="205">
        <f t="shared" si="1"/>
      </c>
      <c r="P59" s="70"/>
      <c r="Q59" s="100"/>
      <c r="R59" s="208">
        <f t="shared" si="2"/>
      </c>
      <c r="S59" s="210">
        <f t="shared" si="3"/>
      </c>
    </row>
    <row r="60" spans="1:19" ht="13.5">
      <c r="A60" s="1"/>
      <c r="B60" s="1"/>
      <c r="C60" s="78"/>
      <c r="D60" s="93">
        <f>IF(COUNT(명렬표!F10)&gt;0,명렬표!F10,"")</f>
      </c>
      <c r="E60" s="94">
        <f>IF(COUNTA(명렬표!G10)&gt;0,명렬표!G10,"")</f>
      </c>
      <c r="F60" s="39"/>
      <c r="G60" s="110"/>
      <c r="H60" s="110"/>
      <c r="I60" s="110"/>
      <c r="J60" s="110"/>
      <c r="K60" s="110"/>
      <c r="L60" s="110"/>
      <c r="M60" s="110"/>
      <c r="N60" s="152">
        <f t="shared" si="0"/>
      </c>
      <c r="O60" s="205">
        <f t="shared" si="1"/>
      </c>
      <c r="P60" s="39"/>
      <c r="Q60" s="101"/>
      <c r="R60" s="208">
        <f t="shared" si="2"/>
      </c>
      <c r="S60" s="210">
        <f t="shared" si="3"/>
      </c>
    </row>
    <row r="61" spans="1:19" ht="13.5">
      <c r="A61" s="1"/>
      <c r="B61" s="268" t="s">
        <v>56</v>
      </c>
      <c r="C61" s="78"/>
      <c r="D61" s="93">
        <f>IF(COUNT(명렬표!F11)&gt;0,명렬표!F11,"")</f>
      </c>
      <c r="E61" s="94">
        <f>IF(COUNTA(명렬표!G11)&gt;0,명렬표!G11,"")</f>
      </c>
      <c r="F61" s="39"/>
      <c r="G61" s="110"/>
      <c r="H61" s="110"/>
      <c r="I61" s="110"/>
      <c r="J61" s="110"/>
      <c r="K61" s="110"/>
      <c r="L61" s="110"/>
      <c r="M61" s="110"/>
      <c r="N61" s="152">
        <f t="shared" si="0"/>
      </c>
      <c r="O61" s="205">
        <f t="shared" si="1"/>
      </c>
      <c r="P61" s="39"/>
      <c r="Q61" s="101"/>
      <c r="R61" s="208">
        <f t="shared" si="2"/>
      </c>
      <c r="S61" s="210">
        <f t="shared" si="3"/>
      </c>
    </row>
    <row r="62" spans="1:19" ht="13.5">
      <c r="A62" s="1"/>
      <c r="B62" s="269"/>
      <c r="C62" s="78"/>
      <c r="D62" s="93">
        <f>IF(COUNT(명렬표!F12)&gt;0,명렬표!F12,"")</f>
      </c>
      <c r="E62" s="94">
        <f>IF(COUNTA(명렬표!G12)&gt;0,명렬표!G12,"")</f>
      </c>
      <c r="F62" s="39"/>
      <c r="G62" s="110"/>
      <c r="H62" s="110"/>
      <c r="I62" s="110"/>
      <c r="J62" s="110"/>
      <c r="K62" s="110"/>
      <c r="L62" s="110"/>
      <c r="M62" s="110"/>
      <c r="N62" s="152">
        <f t="shared" si="0"/>
      </c>
      <c r="O62" s="205">
        <f t="shared" si="1"/>
      </c>
      <c r="P62" s="39"/>
      <c r="Q62" s="101"/>
      <c r="R62" s="208">
        <f t="shared" si="2"/>
      </c>
      <c r="S62" s="210">
        <f t="shared" si="3"/>
      </c>
    </row>
    <row r="63" spans="1:19" ht="13.5">
      <c r="A63" s="1"/>
      <c r="B63" s="269"/>
      <c r="C63" s="78"/>
      <c r="D63" s="93">
        <f>IF(COUNT(명렬표!F13)&gt;0,명렬표!F13,"")</f>
      </c>
      <c r="E63" s="94">
        <f>IF(COUNTA(명렬표!G13)&gt;0,명렬표!G13,"")</f>
      </c>
      <c r="F63" s="39"/>
      <c r="G63" s="110"/>
      <c r="H63" s="110"/>
      <c r="I63" s="110"/>
      <c r="J63" s="110"/>
      <c r="K63" s="110"/>
      <c r="L63" s="110"/>
      <c r="M63" s="110"/>
      <c r="N63" s="152">
        <f t="shared" si="0"/>
      </c>
      <c r="O63" s="205">
        <f t="shared" si="1"/>
      </c>
      <c r="P63" s="39"/>
      <c r="Q63" s="101"/>
      <c r="R63" s="208">
        <f t="shared" si="2"/>
      </c>
      <c r="S63" s="210">
        <f t="shared" si="3"/>
      </c>
    </row>
    <row r="64" spans="1:19" ht="13.5">
      <c r="A64" s="1"/>
      <c r="B64" s="269"/>
      <c r="C64" s="78"/>
      <c r="D64" s="93">
        <f>IF(COUNT(명렬표!F14)&gt;0,명렬표!F14,"")</f>
      </c>
      <c r="E64" s="94">
        <f>IF(COUNTA(명렬표!G14)&gt;0,명렬표!G14,"")</f>
      </c>
      <c r="F64" s="39"/>
      <c r="G64" s="110"/>
      <c r="H64" s="110"/>
      <c r="I64" s="110"/>
      <c r="J64" s="110"/>
      <c r="K64" s="110"/>
      <c r="L64" s="110"/>
      <c r="M64" s="110"/>
      <c r="N64" s="152">
        <f t="shared" si="0"/>
      </c>
      <c r="O64" s="205">
        <f t="shared" si="1"/>
      </c>
      <c r="P64" s="39"/>
      <c r="Q64" s="101"/>
      <c r="R64" s="208">
        <f t="shared" si="2"/>
      </c>
      <c r="S64" s="210">
        <f t="shared" si="3"/>
      </c>
    </row>
    <row r="65" spans="1:19" ht="13.5">
      <c r="A65" s="1"/>
      <c r="B65" s="269"/>
      <c r="C65" s="78"/>
      <c r="D65" s="93">
        <f>IF(COUNT(명렬표!F15)&gt;0,명렬표!F15,"")</f>
      </c>
      <c r="E65" s="94">
        <f>IF(COUNTA(명렬표!G15)&gt;0,명렬표!G15,"")</f>
      </c>
      <c r="F65" s="39"/>
      <c r="G65" s="110"/>
      <c r="H65" s="110"/>
      <c r="I65" s="110"/>
      <c r="J65" s="110"/>
      <c r="K65" s="110"/>
      <c r="L65" s="110"/>
      <c r="M65" s="110"/>
      <c r="N65" s="152">
        <f t="shared" si="0"/>
      </c>
      <c r="O65" s="205">
        <f t="shared" si="1"/>
      </c>
      <c r="P65" s="39"/>
      <c r="Q65" s="101"/>
      <c r="R65" s="208">
        <f t="shared" si="2"/>
      </c>
      <c r="S65" s="210">
        <f t="shared" si="3"/>
      </c>
    </row>
    <row r="66" spans="1:19" ht="13.5">
      <c r="A66" s="1"/>
      <c r="B66" s="269"/>
      <c r="C66" s="78"/>
      <c r="D66" s="93">
        <f>IF(COUNT(명렬표!F16)&gt;0,명렬표!F16,"")</f>
      </c>
      <c r="E66" s="94">
        <f>IF(COUNTA(명렬표!G16)&gt;0,명렬표!G16,"")</f>
      </c>
      <c r="F66" s="39"/>
      <c r="G66" s="110"/>
      <c r="H66" s="110"/>
      <c r="I66" s="110"/>
      <c r="J66" s="110"/>
      <c r="K66" s="110"/>
      <c r="L66" s="110"/>
      <c r="M66" s="110"/>
      <c r="N66" s="152">
        <f t="shared" si="0"/>
      </c>
      <c r="O66" s="205">
        <f t="shared" si="1"/>
      </c>
      <c r="P66" s="39"/>
      <c r="Q66" s="101"/>
      <c r="R66" s="208">
        <f t="shared" si="2"/>
      </c>
      <c r="S66" s="210">
        <f t="shared" si="3"/>
      </c>
    </row>
    <row r="67" spans="1:19" ht="13.5">
      <c r="A67" s="1"/>
      <c r="B67" s="270"/>
      <c r="C67" s="78"/>
      <c r="D67" s="93">
        <f>IF(COUNT(명렬표!F17)&gt;0,명렬표!F17,"")</f>
      </c>
      <c r="E67" s="94">
        <f>IF(COUNTA(명렬표!G17)&gt;0,명렬표!G17,"")</f>
      </c>
      <c r="F67" s="39"/>
      <c r="G67" s="110"/>
      <c r="H67" s="110"/>
      <c r="I67" s="110"/>
      <c r="J67" s="110"/>
      <c r="K67" s="110"/>
      <c r="L67" s="110"/>
      <c r="M67" s="110"/>
      <c r="N67" s="152">
        <f t="shared" si="0"/>
      </c>
      <c r="O67" s="205">
        <f t="shared" si="1"/>
      </c>
      <c r="P67" s="39"/>
      <c r="Q67" s="101"/>
      <c r="R67" s="208">
        <f t="shared" si="2"/>
      </c>
      <c r="S67" s="210">
        <f t="shared" si="3"/>
      </c>
    </row>
    <row r="68" spans="1:19" ht="13.5">
      <c r="A68" s="1"/>
      <c r="B68" s="1"/>
      <c r="C68" s="78"/>
      <c r="D68" s="93">
        <f>IF(COUNT(명렬표!F18)&gt;0,명렬표!F18,"")</f>
      </c>
      <c r="E68" s="94">
        <f>IF(COUNTA(명렬표!G18)&gt;0,명렬표!G18,"")</f>
      </c>
      <c r="F68" s="39"/>
      <c r="G68" s="110"/>
      <c r="H68" s="110"/>
      <c r="I68" s="110"/>
      <c r="J68" s="110"/>
      <c r="K68" s="110"/>
      <c r="L68" s="110"/>
      <c r="M68" s="110"/>
      <c r="N68" s="152">
        <f t="shared" si="0"/>
      </c>
      <c r="O68" s="205">
        <f t="shared" si="1"/>
      </c>
      <c r="P68" s="39"/>
      <c r="Q68" s="101"/>
      <c r="R68" s="208">
        <f t="shared" si="2"/>
      </c>
      <c r="S68" s="210">
        <f t="shared" si="3"/>
      </c>
    </row>
    <row r="69" spans="1:19" ht="13.5">
      <c r="A69" s="1"/>
      <c r="B69" s="1"/>
      <c r="C69" s="78"/>
      <c r="D69" s="93">
        <f>IF(COUNT(명렬표!F19)&gt;0,명렬표!F19,"")</f>
      </c>
      <c r="E69" s="94">
        <f>IF(COUNTA(명렬표!G19)&gt;0,명렬표!G19,"")</f>
      </c>
      <c r="F69" s="39"/>
      <c r="G69" s="110"/>
      <c r="H69" s="110"/>
      <c r="I69" s="110"/>
      <c r="J69" s="110"/>
      <c r="K69" s="110"/>
      <c r="L69" s="110"/>
      <c r="M69" s="110"/>
      <c r="N69" s="152">
        <f t="shared" si="0"/>
      </c>
      <c r="O69" s="205">
        <f t="shared" si="1"/>
      </c>
      <c r="P69" s="39"/>
      <c r="Q69" s="101"/>
      <c r="R69" s="208">
        <f t="shared" si="2"/>
      </c>
      <c r="S69" s="210">
        <f t="shared" si="3"/>
      </c>
    </row>
    <row r="70" spans="1:19" ht="13.5">
      <c r="A70" s="1"/>
      <c r="B70" s="1"/>
      <c r="C70" s="78"/>
      <c r="D70" s="93">
        <f>IF(COUNT(명렬표!F20)&gt;0,명렬표!F20,"")</f>
      </c>
      <c r="E70" s="94">
        <f>IF(COUNTA(명렬표!G20)&gt;0,명렬표!G20,"")</f>
      </c>
      <c r="F70" s="39"/>
      <c r="G70" s="110"/>
      <c r="H70" s="110"/>
      <c r="I70" s="110"/>
      <c r="J70" s="110"/>
      <c r="K70" s="110"/>
      <c r="L70" s="110"/>
      <c r="M70" s="110"/>
      <c r="N70" s="152">
        <f t="shared" si="0"/>
      </c>
      <c r="O70" s="205">
        <f t="shared" si="1"/>
      </c>
      <c r="P70" s="39"/>
      <c r="Q70" s="101"/>
      <c r="R70" s="208">
        <f t="shared" si="2"/>
      </c>
      <c r="S70" s="210">
        <f t="shared" si="3"/>
      </c>
    </row>
    <row r="71" spans="1:19" ht="13.5">
      <c r="A71" s="1"/>
      <c r="B71" s="1"/>
      <c r="C71" s="78"/>
      <c r="D71" s="93">
        <f>IF(COUNT(명렬표!F21)&gt;0,명렬표!F21,"")</f>
      </c>
      <c r="E71" s="94">
        <f>IF(COUNTA(명렬표!G21)&gt;0,명렬표!G21,"")</f>
      </c>
      <c r="F71" s="39"/>
      <c r="G71" s="110"/>
      <c r="H71" s="110"/>
      <c r="I71" s="110"/>
      <c r="J71" s="110"/>
      <c r="K71" s="110"/>
      <c r="L71" s="110"/>
      <c r="M71" s="110"/>
      <c r="N71" s="152">
        <f t="shared" si="0"/>
      </c>
      <c r="O71" s="205">
        <f t="shared" si="1"/>
      </c>
      <c r="P71" s="39"/>
      <c r="Q71" s="101"/>
      <c r="R71" s="208">
        <f t="shared" si="2"/>
      </c>
      <c r="S71" s="210">
        <f t="shared" si="3"/>
      </c>
    </row>
    <row r="72" spans="1:19" ht="13.5">
      <c r="A72" s="1"/>
      <c r="B72" s="1"/>
      <c r="C72" s="78"/>
      <c r="D72" s="93">
        <f>IF(COUNT(명렬표!F22)&gt;0,명렬표!F22,"")</f>
      </c>
      <c r="E72" s="94">
        <f>IF(COUNTA(명렬표!G22)&gt;0,명렬표!G22,"")</f>
      </c>
      <c r="F72" s="39"/>
      <c r="G72" s="110"/>
      <c r="H72" s="110"/>
      <c r="I72" s="110"/>
      <c r="J72" s="110"/>
      <c r="K72" s="110"/>
      <c r="L72" s="110"/>
      <c r="M72" s="110"/>
      <c r="N72" s="152">
        <f t="shared" si="0"/>
      </c>
      <c r="O72" s="205">
        <f t="shared" si="1"/>
      </c>
      <c r="P72" s="39"/>
      <c r="Q72" s="101"/>
      <c r="R72" s="208">
        <f t="shared" si="2"/>
      </c>
      <c r="S72" s="210">
        <f t="shared" si="3"/>
      </c>
    </row>
    <row r="73" spans="1:19" ht="13.5">
      <c r="A73" s="1"/>
      <c r="B73" s="1"/>
      <c r="C73" s="78"/>
      <c r="D73" s="93">
        <f>IF(COUNT(명렬표!F23)&gt;0,명렬표!F23,"")</f>
      </c>
      <c r="E73" s="94">
        <f>IF(COUNTA(명렬표!G23)&gt;0,명렬표!G23,"")</f>
      </c>
      <c r="F73" s="39"/>
      <c r="G73" s="110"/>
      <c r="H73" s="110"/>
      <c r="I73" s="110"/>
      <c r="J73" s="110"/>
      <c r="K73" s="110"/>
      <c r="L73" s="110"/>
      <c r="M73" s="110"/>
      <c r="N73" s="152">
        <f t="shared" si="0"/>
      </c>
      <c r="O73" s="205">
        <f t="shared" si="1"/>
      </c>
      <c r="P73" s="39"/>
      <c r="Q73" s="101"/>
      <c r="R73" s="208">
        <f t="shared" si="2"/>
      </c>
      <c r="S73" s="210">
        <f t="shared" si="3"/>
      </c>
    </row>
    <row r="74" spans="1:19" ht="13.5">
      <c r="A74" s="1"/>
      <c r="B74" s="1"/>
      <c r="C74" s="78"/>
      <c r="D74" s="93">
        <f>IF(COUNT(명렬표!F24)&gt;0,명렬표!F24,"")</f>
      </c>
      <c r="E74" s="94">
        <f>IF(COUNTA(명렬표!G24)&gt;0,명렬표!G24,"")</f>
      </c>
      <c r="F74" s="39"/>
      <c r="G74" s="110"/>
      <c r="H74" s="110"/>
      <c r="I74" s="110"/>
      <c r="J74" s="110"/>
      <c r="K74" s="110"/>
      <c r="L74" s="110"/>
      <c r="M74" s="110"/>
      <c r="N74" s="152">
        <f aca="true" t="shared" si="4" ref="N74:N137">IF(F73="","",SUM(F74:M74))</f>
      </c>
      <c r="O74" s="205">
        <f aca="true" t="shared" si="5" ref="O74:O137">IF(N74="","",N74*$O$8)</f>
      </c>
      <c r="P74" s="39"/>
      <c r="Q74" s="101"/>
      <c r="R74" s="208">
        <f aca="true" t="shared" si="6" ref="R74:R137">IF(P74="","",AVERAGE(P74,Q74)*$R$8)</f>
      </c>
      <c r="S74" s="210">
        <f aca="true" t="shared" si="7" ref="S74:S137">IF(COUNT(O74,R74)&gt;0,SUM(O74,R74),"")</f>
      </c>
    </row>
    <row r="75" spans="1:19" ht="13.5">
      <c r="A75" s="1"/>
      <c r="B75" s="1"/>
      <c r="C75" s="78"/>
      <c r="D75" s="93">
        <f>IF(COUNT(명렬표!F25)&gt;0,명렬표!F25,"")</f>
      </c>
      <c r="E75" s="94">
        <f>IF(COUNTA(명렬표!G25)&gt;0,명렬표!G25,"")</f>
      </c>
      <c r="F75" s="39"/>
      <c r="G75" s="110"/>
      <c r="H75" s="110"/>
      <c r="I75" s="110"/>
      <c r="J75" s="110"/>
      <c r="K75" s="110"/>
      <c r="L75" s="110"/>
      <c r="M75" s="110"/>
      <c r="N75" s="152">
        <f t="shared" si="4"/>
      </c>
      <c r="O75" s="205">
        <f t="shared" si="5"/>
      </c>
      <c r="P75" s="39"/>
      <c r="Q75" s="101"/>
      <c r="R75" s="208">
        <f t="shared" si="6"/>
      </c>
      <c r="S75" s="210">
        <f t="shared" si="7"/>
      </c>
    </row>
    <row r="76" spans="1:19" ht="13.5">
      <c r="A76" s="1"/>
      <c r="B76" s="1"/>
      <c r="C76" s="78"/>
      <c r="D76" s="93">
        <f>IF(COUNT(명렬표!F26)&gt;0,명렬표!F26,"")</f>
      </c>
      <c r="E76" s="94">
        <f>IF(COUNTA(명렬표!G26)&gt;0,명렬표!G26,"")</f>
      </c>
      <c r="F76" s="39"/>
      <c r="G76" s="110"/>
      <c r="H76" s="110"/>
      <c r="I76" s="110"/>
      <c r="J76" s="110"/>
      <c r="K76" s="110"/>
      <c r="L76" s="110"/>
      <c r="M76" s="110"/>
      <c r="N76" s="152">
        <f t="shared" si="4"/>
      </c>
      <c r="O76" s="205">
        <f t="shared" si="5"/>
      </c>
      <c r="P76" s="39"/>
      <c r="Q76" s="101"/>
      <c r="R76" s="208">
        <f t="shared" si="6"/>
      </c>
      <c r="S76" s="210">
        <f t="shared" si="7"/>
      </c>
    </row>
    <row r="77" spans="1:19" ht="13.5">
      <c r="A77" s="1"/>
      <c r="B77" s="1"/>
      <c r="C77" s="78"/>
      <c r="D77" s="93">
        <f>IF(COUNT(명렬표!F27)&gt;0,명렬표!F27,"")</f>
      </c>
      <c r="E77" s="94">
        <f>IF(COUNTA(명렬표!G27)&gt;0,명렬표!G27,"")</f>
      </c>
      <c r="F77" s="39"/>
      <c r="G77" s="110"/>
      <c r="H77" s="110"/>
      <c r="I77" s="110"/>
      <c r="J77" s="110"/>
      <c r="K77" s="110"/>
      <c r="L77" s="110"/>
      <c r="M77" s="110"/>
      <c r="N77" s="152">
        <f t="shared" si="4"/>
      </c>
      <c r="O77" s="205">
        <f t="shared" si="5"/>
      </c>
      <c r="P77" s="39"/>
      <c r="Q77" s="101"/>
      <c r="R77" s="208">
        <f t="shared" si="6"/>
      </c>
      <c r="S77" s="210">
        <f t="shared" si="7"/>
      </c>
    </row>
    <row r="78" spans="1:19" ht="13.5">
      <c r="A78" s="1"/>
      <c r="B78" s="1"/>
      <c r="C78" s="78"/>
      <c r="D78" s="93">
        <f>IF(COUNT(명렬표!F28)&gt;0,명렬표!F28,"")</f>
      </c>
      <c r="E78" s="94">
        <f>IF(COUNTA(명렬표!G28)&gt;0,명렬표!G28,"")</f>
      </c>
      <c r="F78" s="39"/>
      <c r="G78" s="110"/>
      <c r="H78" s="110"/>
      <c r="I78" s="110"/>
      <c r="J78" s="110"/>
      <c r="K78" s="110"/>
      <c r="L78" s="110"/>
      <c r="M78" s="110"/>
      <c r="N78" s="152">
        <f t="shared" si="4"/>
      </c>
      <c r="O78" s="205">
        <f t="shared" si="5"/>
      </c>
      <c r="P78" s="39"/>
      <c r="Q78" s="101"/>
      <c r="R78" s="208">
        <f t="shared" si="6"/>
      </c>
      <c r="S78" s="210">
        <f t="shared" si="7"/>
      </c>
    </row>
    <row r="79" spans="1:19" ht="13.5">
      <c r="A79" s="1"/>
      <c r="B79" s="1"/>
      <c r="C79" s="78"/>
      <c r="D79" s="93">
        <f>IF(COUNT(명렬표!F29)&gt;0,명렬표!F29,"")</f>
      </c>
      <c r="E79" s="94">
        <f>IF(COUNTA(명렬표!G29)&gt;0,명렬표!G29,"")</f>
      </c>
      <c r="F79" s="39"/>
      <c r="G79" s="110"/>
      <c r="H79" s="110"/>
      <c r="I79" s="110"/>
      <c r="J79" s="110"/>
      <c r="K79" s="110"/>
      <c r="L79" s="110"/>
      <c r="M79" s="110"/>
      <c r="N79" s="152">
        <f t="shared" si="4"/>
      </c>
      <c r="O79" s="205">
        <f t="shared" si="5"/>
      </c>
      <c r="P79" s="39"/>
      <c r="Q79" s="101"/>
      <c r="R79" s="208">
        <f t="shared" si="6"/>
      </c>
      <c r="S79" s="210">
        <f t="shared" si="7"/>
      </c>
    </row>
    <row r="80" spans="1:19" ht="13.5">
      <c r="A80" s="1"/>
      <c r="B80" s="1"/>
      <c r="C80" s="78"/>
      <c r="D80" s="93">
        <f>IF(COUNT(명렬표!F30)&gt;0,명렬표!F30,"")</f>
      </c>
      <c r="E80" s="94">
        <f>IF(COUNTA(명렬표!G30)&gt;0,명렬표!G30,"")</f>
      </c>
      <c r="F80" s="39"/>
      <c r="G80" s="110"/>
      <c r="H80" s="110"/>
      <c r="I80" s="110"/>
      <c r="J80" s="110"/>
      <c r="K80" s="110"/>
      <c r="L80" s="110"/>
      <c r="M80" s="110"/>
      <c r="N80" s="152">
        <f t="shared" si="4"/>
      </c>
      <c r="O80" s="205">
        <f t="shared" si="5"/>
      </c>
      <c r="P80" s="39"/>
      <c r="Q80" s="101"/>
      <c r="R80" s="208">
        <f t="shared" si="6"/>
      </c>
      <c r="S80" s="210">
        <f t="shared" si="7"/>
      </c>
    </row>
    <row r="81" spans="1:19" ht="13.5">
      <c r="A81" s="1"/>
      <c r="B81" s="1"/>
      <c r="C81" s="78"/>
      <c r="D81" s="93">
        <f>IF(COUNT(명렬표!F31)&gt;0,명렬표!F31,"")</f>
      </c>
      <c r="E81" s="94">
        <f>IF(COUNTA(명렬표!G31)&gt;0,명렬표!G31,"")</f>
      </c>
      <c r="F81" s="39"/>
      <c r="G81" s="110"/>
      <c r="H81" s="110"/>
      <c r="I81" s="110"/>
      <c r="J81" s="110"/>
      <c r="K81" s="110"/>
      <c r="L81" s="110"/>
      <c r="M81" s="110"/>
      <c r="N81" s="152">
        <f t="shared" si="4"/>
      </c>
      <c r="O81" s="205">
        <f t="shared" si="5"/>
      </c>
      <c r="P81" s="39"/>
      <c r="Q81" s="101"/>
      <c r="R81" s="208">
        <f t="shared" si="6"/>
      </c>
      <c r="S81" s="210">
        <f t="shared" si="7"/>
      </c>
    </row>
    <row r="82" spans="1:19" ht="13.5">
      <c r="A82" s="1"/>
      <c r="B82" s="1"/>
      <c r="C82" s="78"/>
      <c r="D82" s="93">
        <f>IF(COUNT(명렬표!F32)&gt;0,명렬표!F32,"")</f>
      </c>
      <c r="E82" s="94">
        <f>IF(COUNTA(명렬표!G32)&gt;0,명렬표!G32,"")</f>
      </c>
      <c r="F82" s="39"/>
      <c r="G82" s="110"/>
      <c r="H82" s="110"/>
      <c r="I82" s="110"/>
      <c r="J82" s="110"/>
      <c r="K82" s="110"/>
      <c r="L82" s="110"/>
      <c r="M82" s="110"/>
      <c r="N82" s="152">
        <f t="shared" si="4"/>
      </c>
      <c r="O82" s="205">
        <f t="shared" si="5"/>
      </c>
      <c r="P82" s="39"/>
      <c r="Q82" s="101"/>
      <c r="R82" s="208">
        <f t="shared" si="6"/>
      </c>
      <c r="S82" s="210">
        <f t="shared" si="7"/>
      </c>
    </row>
    <row r="83" spans="1:19" ht="13.5">
      <c r="A83" s="1"/>
      <c r="B83" s="1"/>
      <c r="C83" s="78"/>
      <c r="D83" s="93">
        <f>IF(COUNT(명렬표!F33)&gt;0,명렬표!F33,"")</f>
      </c>
      <c r="E83" s="94">
        <f>IF(COUNTA(명렬표!G33)&gt;0,명렬표!G33,"")</f>
      </c>
      <c r="F83" s="39"/>
      <c r="G83" s="110"/>
      <c r="H83" s="110"/>
      <c r="I83" s="110"/>
      <c r="J83" s="110"/>
      <c r="K83" s="110"/>
      <c r="L83" s="110"/>
      <c r="M83" s="110"/>
      <c r="N83" s="152">
        <f t="shared" si="4"/>
      </c>
      <c r="O83" s="205">
        <f t="shared" si="5"/>
      </c>
      <c r="P83" s="39"/>
      <c r="Q83" s="101"/>
      <c r="R83" s="208">
        <f t="shared" si="6"/>
      </c>
      <c r="S83" s="210">
        <f t="shared" si="7"/>
      </c>
    </row>
    <row r="84" spans="1:19" ht="13.5">
      <c r="A84" s="1"/>
      <c r="B84" s="1"/>
      <c r="C84" s="78"/>
      <c r="D84" s="93">
        <f>IF(COUNT(명렬표!F34)&gt;0,명렬표!F34,"")</f>
      </c>
      <c r="E84" s="94">
        <f>IF(COUNTA(명렬표!G34)&gt;0,명렬표!G34,"")</f>
      </c>
      <c r="F84" s="39"/>
      <c r="G84" s="110"/>
      <c r="H84" s="110"/>
      <c r="I84" s="110"/>
      <c r="J84" s="110"/>
      <c r="K84" s="110"/>
      <c r="L84" s="110"/>
      <c r="M84" s="110"/>
      <c r="N84" s="152">
        <f t="shared" si="4"/>
      </c>
      <c r="O84" s="205">
        <f t="shared" si="5"/>
      </c>
      <c r="P84" s="39"/>
      <c r="Q84" s="101"/>
      <c r="R84" s="208">
        <f t="shared" si="6"/>
      </c>
      <c r="S84" s="210">
        <f t="shared" si="7"/>
      </c>
    </row>
    <row r="85" spans="1:19" ht="13.5">
      <c r="A85" s="1"/>
      <c r="B85" s="1"/>
      <c r="C85" s="78"/>
      <c r="D85" s="93">
        <f>IF(COUNT(명렬표!F35)&gt;0,명렬표!F35,"")</f>
      </c>
      <c r="E85" s="94">
        <f>IF(COUNTA(명렬표!G35)&gt;0,명렬표!G35,"")</f>
      </c>
      <c r="F85" s="39"/>
      <c r="G85" s="110"/>
      <c r="H85" s="110"/>
      <c r="I85" s="110"/>
      <c r="J85" s="110"/>
      <c r="K85" s="110"/>
      <c r="L85" s="110"/>
      <c r="M85" s="110"/>
      <c r="N85" s="152">
        <f t="shared" si="4"/>
      </c>
      <c r="O85" s="205">
        <f t="shared" si="5"/>
      </c>
      <c r="P85" s="39"/>
      <c r="Q85" s="101"/>
      <c r="R85" s="208">
        <f t="shared" si="6"/>
      </c>
      <c r="S85" s="210">
        <f t="shared" si="7"/>
      </c>
    </row>
    <row r="86" spans="1:19" ht="13.5">
      <c r="A86" s="1"/>
      <c r="B86" s="1"/>
      <c r="C86" s="78"/>
      <c r="D86" s="93">
        <f>IF(COUNT(명렬표!F36)&gt;0,명렬표!F36,"")</f>
      </c>
      <c r="E86" s="94">
        <f>IF(COUNTA(명렬표!G36)&gt;0,명렬표!G36,"")</f>
      </c>
      <c r="F86" s="39"/>
      <c r="G86" s="110"/>
      <c r="H86" s="110"/>
      <c r="I86" s="110"/>
      <c r="J86" s="110"/>
      <c r="K86" s="110"/>
      <c r="L86" s="110"/>
      <c r="M86" s="110"/>
      <c r="N86" s="152">
        <f t="shared" si="4"/>
      </c>
      <c r="O86" s="205">
        <f t="shared" si="5"/>
      </c>
      <c r="P86" s="39"/>
      <c r="Q86" s="101"/>
      <c r="R86" s="208">
        <f t="shared" si="6"/>
      </c>
      <c r="S86" s="210">
        <f t="shared" si="7"/>
      </c>
    </row>
    <row r="87" spans="1:19" ht="13.5">
      <c r="A87" s="1"/>
      <c r="B87" s="1"/>
      <c r="C87" s="78"/>
      <c r="D87" s="93">
        <f>IF(COUNT(명렬표!F37)&gt;0,명렬표!F37,"")</f>
      </c>
      <c r="E87" s="94">
        <f>IF(COUNTA(명렬표!G37)&gt;0,명렬표!G37,"")</f>
      </c>
      <c r="F87" s="39"/>
      <c r="G87" s="110"/>
      <c r="H87" s="110"/>
      <c r="I87" s="110"/>
      <c r="J87" s="110"/>
      <c r="K87" s="110"/>
      <c r="L87" s="110"/>
      <c r="M87" s="110"/>
      <c r="N87" s="152">
        <f t="shared" si="4"/>
      </c>
      <c r="O87" s="205">
        <f t="shared" si="5"/>
      </c>
      <c r="P87" s="39"/>
      <c r="Q87" s="101"/>
      <c r="R87" s="208">
        <f t="shared" si="6"/>
      </c>
      <c r="S87" s="210">
        <f t="shared" si="7"/>
      </c>
    </row>
    <row r="88" spans="1:19" ht="13.5">
      <c r="A88" s="1"/>
      <c r="B88" s="1"/>
      <c r="C88" s="78"/>
      <c r="D88" s="93">
        <f>IF(COUNT(명렬표!F38)&gt;0,명렬표!F38,"")</f>
      </c>
      <c r="E88" s="94">
        <f>IF(COUNTA(명렬표!G38)&gt;0,명렬표!G38,"")</f>
      </c>
      <c r="F88" s="39"/>
      <c r="G88" s="110"/>
      <c r="H88" s="110"/>
      <c r="I88" s="110"/>
      <c r="J88" s="110"/>
      <c r="K88" s="110"/>
      <c r="L88" s="110"/>
      <c r="M88" s="110"/>
      <c r="N88" s="152">
        <f t="shared" si="4"/>
      </c>
      <c r="O88" s="205">
        <f t="shared" si="5"/>
      </c>
      <c r="P88" s="39"/>
      <c r="Q88" s="101"/>
      <c r="R88" s="208">
        <f t="shared" si="6"/>
      </c>
      <c r="S88" s="210">
        <f t="shared" si="7"/>
      </c>
    </row>
    <row r="89" spans="1:19" ht="13.5">
      <c r="A89" s="1"/>
      <c r="B89" s="1"/>
      <c r="C89" s="78"/>
      <c r="D89" s="93">
        <f>IF(COUNT(명렬표!F39)&gt;0,명렬표!F39,"")</f>
      </c>
      <c r="E89" s="94">
        <f>IF(COUNTA(명렬표!G39)&gt;0,명렬표!G39,"")</f>
      </c>
      <c r="F89" s="39"/>
      <c r="G89" s="110"/>
      <c r="H89" s="110"/>
      <c r="I89" s="110"/>
      <c r="J89" s="110"/>
      <c r="K89" s="110"/>
      <c r="L89" s="110"/>
      <c r="M89" s="110"/>
      <c r="N89" s="152">
        <f t="shared" si="4"/>
      </c>
      <c r="O89" s="205">
        <f t="shared" si="5"/>
      </c>
      <c r="P89" s="39"/>
      <c r="Q89" s="101"/>
      <c r="R89" s="208">
        <f t="shared" si="6"/>
      </c>
      <c r="S89" s="210">
        <f t="shared" si="7"/>
      </c>
    </row>
    <row r="90" spans="1:19" ht="13.5">
      <c r="A90" s="1"/>
      <c r="B90" s="1"/>
      <c r="C90" s="78"/>
      <c r="D90" s="93">
        <f>IF(COUNT(명렬표!F40)&gt;0,명렬표!F40,"")</f>
      </c>
      <c r="E90" s="94">
        <f>IF(COUNTA(명렬표!G40)&gt;0,명렬표!G40,"")</f>
      </c>
      <c r="F90" s="39"/>
      <c r="G90" s="110"/>
      <c r="H90" s="110"/>
      <c r="I90" s="110"/>
      <c r="J90" s="110"/>
      <c r="K90" s="110"/>
      <c r="L90" s="110"/>
      <c r="M90" s="110"/>
      <c r="N90" s="152">
        <f t="shared" si="4"/>
      </c>
      <c r="O90" s="205">
        <f t="shared" si="5"/>
      </c>
      <c r="P90" s="39"/>
      <c r="Q90" s="101"/>
      <c r="R90" s="208">
        <f t="shared" si="6"/>
      </c>
      <c r="S90" s="210">
        <f t="shared" si="7"/>
      </c>
    </row>
    <row r="91" spans="1:19" ht="13.5">
      <c r="A91" s="1"/>
      <c r="B91" s="1"/>
      <c r="C91" s="78"/>
      <c r="D91" s="93">
        <f>IF(COUNT(명렬표!F41)&gt;0,명렬표!F41,"")</f>
      </c>
      <c r="E91" s="94">
        <f>IF(COUNTA(명렬표!G41)&gt;0,명렬표!G41,"")</f>
      </c>
      <c r="F91" s="39"/>
      <c r="G91" s="110"/>
      <c r="H91" s="110"/>
      <c r="I91" s="110"/>
      <c r="J91" s="110"/>
      <c r="K91" s="110"/>
      <c r="L91" s="110"/>
      <c r="M91" s="110"/>
      <c r="N91" s="152">
        <f t="shared" si="4"/>
      </c>
      <c r="O91" s="205">
        <f t="shared" si="5"/>
      </c>
      <c r="P91" s="39"/>
      <c r="Q91" s="101"/>
      <c r="R91" s="208">
        <f t="shared" si="6"/>
      </c>
      <c r="S91" s="210">
        <f t="shared" si="7"/>
      </c>
    </row>
    <row r="92" spans="1:19" ht="13.5">
      <c r="A92" s="1"/>
      <c r="B92" s="1"/>
      <c r="C92" s="78"/>
      <c r="D92" s="93">
        <f>IF(COUNT(명렬표!F42)&gt;0,명렬표!F42,"")</f>
      </c>
      <c r="E92" s="94">
        <f>IF(COUNTA(명렬표!G42)&gt;0,명렬표!G42,"")</f>
      </c>
      <c r="F92" s="39"/>
      <c r="G92" s="110"/>
      <c r="H92" s="110"/>
      <c r="I92" s="110"/>
      <c r="J92" s="110"/>
      <c r="K92" s="110"/>
      <c r="L92" s="110"/>
      <c r="M92" s="110"/>
      <c r="N92" s="152">
        <f t="shared" si="4"/>
      </c>
      <c r="O92" s="205">
        <f t="shared" si="5"/>
      </c>
      <c r="P92" s="39"/>
      <c r="Q92" s="101"/>
      <c r="R92" s="208">
        <f t="shared" si="6"/>
      </c>
      <c r="S92" s="210">
        <f t="shared" si="7"/>
      </c>
    </row>
    <row r="93" spans="1:19" ht="13.5">
      <c r="A93" s="1"/>
      <c r="B93" s="1"/>
      <c r="C93" s="78"/>
      <c r="D93" s="93">
        <f>IF(COUNT(명렬표!F43)&gt;0,명렬표!F43,"")</f>
      </c>
      <c r="E93" s="94">
        <f>IF(COUNTA(명렬표!G43)&gt;0,명렬표!G43,"")</f>
      </c>
      <c r="F93" s="39"/>
      <c r="G93" s="110"/>
      <c r="H93" s="110"/>
      <c r="I93" s="110"/>
      <c r="J93" s="110"/>
      <c r="K93" s="110"/>
      <c r="L93" s="110"/>
      <c r="M93" s="110"/>
      <c r="N93" s="152">
        <f t="shared" si="4"/>
      </c>
      <c r="O93" s="205">
        <f t="shared" si="5"/>
      </c>
      <c r="P93" s="39"/>
      <c r="Q93" s="101"/>
      <c r="R93" s="208">
        <f t="shared" si="6"/>
      </c>
      <c r="S93" s="210">
        <f t="shared" si="7"/>
      </c>
    </row>
    <row r="94" spans="1:19" ht="13.5">
      <c r="A94" s="1"/>
      <c r="B94" s="1"/>
      <c r="C94" s="78"/>
      <c r="D94" s="93">
        <f>IF(COUNT(명렬표!F44)&gt;0,명렬표!F44,"")</f>
      </c>
      <c r="E94" s="94">
        <f>IF(COUNTA(명렬표!G44)&gt;0,명렬표!G44,"")</f>
      </c>
      <c r="F94" s="39"/>
      <c r="G94" s="110"/>
      <c r="H94" s="110"/>
      <c r="I94" s="110"/>
      <c r="J94" s="110"/>
      <c r="K94" s="110"/>
      <c r="L94" s="110"/>
      <c r="M94" s="110"/>
      <c r="N94" s="152">
        <f t="shared" si="4"/>
      </c>
      <c r="O94" s="205">
        <f t="shared" si="5"/>
      </c>
      <c r="P94" s="39"/>
      <c r="Q94" s="101"/>
      <c r="R94" s="208">
        <f t="shared" si="6"/>
      </c>
      <c r="S94" s="210">
        <f t="shared" si="7"/>
      </c>
    </row>
    <row r="95" spans="1:19" ht="13.5">
      <c r="A95" s="1"/>
      <c r="B95" s="1"/>
      <c r="C95" s="78"/>
      <c r="D95" s="93">
        <f>IF(COUNT(명렬표!F45)&gt;0,명렬표!F45,"")</f>
      </c>
      <c r="E95" s="94">
        <f>IF(COUNTA(명렬표!G45)&gt;0,명렬표!G45,"")</f>
      </c>
      <c r="F95" s="39"/>
      <c r="G95" s="110"/>
      <c r="H95" s="110"/>
      <c r="I95" s="110"/>
      <c r="J95" s="110"/>
      <c r="K95" s="110"/>
      <c r="L95" s="110"/>
      <c r="M95" s="110"/>
      <c r="N95" s="152">
        <f t="shared" si="4"/>
      </c>
      <c r="O95" s="205">
        <f t="shared" si="5"/>
      </c>
      <c r="P95" s="39"/>
      <c r="Q95" s="101"/>
      <c r="R95" s="208">
        <f t="shared" si="6"/>
      </c>
      <c r="S95" s="210">
        <f t="shared" si="7"/>
      </c>
    </row>
    <row r="96" spans="1:19" ht="13.5">
      <c r="A96" s="1"/>
      <c r="B96" s="1"/>
      <c r="C96" s="78"/>
      <c r="D96" s="93">
        <f>IF(COUNT(명렬표!F46)&gt;0,명렬표!F46,"")</f>
      </c>
      <c r="E96" s="94">
        <f>IF(COUNTA(명렬표!G46)&gt;0,명렬표!G46,"")</f>
      </c>
      <c r="F96" s="39"/>
      <c r="G96" s="110"/>
      <c r="H96" s="110"/>
      <c r="I96" s="110"/>
      <c r="J96" s="110"/>
      <c r="K96" s="110"/>
      <c r="L96" s="110"/>
      <c r="M96" s="110"/>
      <c r="N96" s="152">
        <f t="shared" si="4"/>
      </c>
      <c r="O96" s="205">
        <f t="shared" si="5"/>
      </c>
      <c r="P96" s="39"/>
      <c r="Q96" s="101"/>
      <c r="R96" s="208">
        <f t="shared" si="6"/>
      </c>
      <c r="S96" s="210">
        <f t="shared" si="7"/>
      </c>
    </row>
    <row r="97" spans="1:19" ht="13.5">
      <c r="A97" s="1"/>
      <c r="B97" s="1"/>
      <c r="C97" s="78"/>
      <c r="D97" s="93">
        <f>IF(COUNT(명렬표!F47)&gt;0,명렬표!F47,"")</f>
      </c>
      <c r="E97" s="94">
        <f>IF(COUNTA(명렬표!G47)&gt;0,명렬표!G47,"")</f>
      </c>
      <c r="F97" s="39"/>
      <c r="G97" s="110"/>
      <c r="H97" s="110"/>
      <c r="I97" s="110"/>
      <c r="J97" s="110"/>
      <c r="K97" s="110"/>
      <c r="L97" s="110"/>
      <c r="M97" s="110"/>
      <c r="N97" s="152">
        <f t="shared" si="4"/>
      </c>
      <c r="O97" s="205">
        <f t="shared" si="5"/>
      </c>
      <c r="P97" s="39"/>
      <c r="Q97" s="101"/>
      <c r="R97" s="208">
        <f t="shared" si="6"/>
      </c>
      <c r="S97" s="210">
        <f t="shared" si="7"/>
      </c>
    </row>
    <row r="98" spans="1:19" ht="13.5">
      <c r="A98" s="1"/>
      <c r="B98" s="1"/>
      <c r="C98" s="78"/>
      <c r="D98" s="93">
        <f>IF(COUNT(명렬표!F48)&gt;0,명렬표!F48,"")</f>
      </c>
      <c r="E98" s="94">
        <f>IF(COUNTA(명렬표!G48)&gt;0,명렬표!G48,"")</f>
      </c>
      <c r="F98" s="39"/>
      <c r="G98" s="110"/>
      <c r="H98" s="110"/>
      <c r="I98" s="110"/>
      <c r="J98" s="110"/>
      <c r="K98" s="110"/>
      <c r="L98" s="110"/>
      <c r="M98" s="110"/>
      <c r="N98" s="152">
        <f t="shared" si="4"/>
      </c>
      <c r="O98" s="205">
        <f t="shared" si="5"/>
      </c>
      <c r="P98" s="39"/>
      <c r="Q98" s="101"/>
      <c r="R98" s="208">
        <f t="shared" si="6"/>
      </c>
      <c r="S98" s="210">
        <f t="shared" si="7"/>
      </c>
    </row>
    <row r="99" spans="1:19" ht="13.5">
      <c r="A99" s="1"/>
      <c r="B99" s="1"/>
      <c r="C99" s="78"/>
      <c r="D99" s="93">
        <f>IF(COUNT(명렬표!F49)&gt;0,명렬표!F49,"")</f>
      </c>
      <c r="E99" s="94">
        <f>IF(COUNTA(명렬표!G49)&gt;0,명렬표!G49,"")</f>
      </c>
      <c r="F99" s="39"/>
      <c r="G99" s="110"/>
      <c r="H99" s="110"/>
      <c r="I99" s="110"/>
      <c r="J99" s="110"/>
      <c r="K99" s="110"/>
      <c r="L99" s="110"/>
      <c r="M99" s="110"/>
      <c r="N99" s="152">
        <f t="shared" si="4"/>
      </c>
      <c r="O99" s="205">
        <f t="shared" si="5"/>
      </c>
      <c r="P99" s="39"/>
      <c r="Q99" s="101"/>
      <c r="R99" s="208">
        <f t="shared" si="6"/>
      </c>
      <c r="S99" s="210">
        <f t="shared" si="7"/>
      </c>
    </row>
    <row r="100" spans="1:19" ht="13.5">
      <c r="A100" s="1"/>
      <c r="B100" s="1"/>
      <c r="C100" s="78"/>
      <c r="D100" s="93">
        <f>IF(COUNT(명렬표!F50)&gt;0,명렬표!F50,"")</f>
      </c>
      <c r="E100" s="94">
        <f>IF(COUNTA(명렬표!G50)&gt;0,명렬표!G50,"")</f>
      </c>
      <c r="F100" s="39"/>
      <c r="G100" s="110"/>
      <c r="H100" s="110"/>
      <c r="I100" s="110"/>
      <c r="J100" s="110"/>
      <c r="K100" s="110"/>
      <c r="L100" s="110"/>
      <c r="M100" s="110"/>
      <c r="N100" s="152">
        <f t="shared" si="4"/>
      </c>
      <c r="O100" s="205">
        <f t="shared" si="5"/>
      </c>
      <c r="P100" s="39"/>
      <c r="Q100" s="101"/>
      <c r="R100" s="208">
        <f t="shared" si="6"/>
      </c>
      <c r="S100" s="210">
        <f t="shared" si="7"/>
      </c>
    </row>
    <row r="101" spans="1:19" ht="13.5">
      <c r="A101" s="1"/>
      <c r="B101" s="1"/>
      <c r="C101" s="78"/>
      <c r="D101" s="93">
        <f>IF(COUNT(명렬표!F51)&gt;0,명렬표!F51,"")</f>
      </c>
      <c r="E101" s="94">
        <f>IF(COUNTA(명렬표!G51)&gt;0,명렬표!G51,"")</f>
      </c>
      <c r="F101" s="39"/>
      <c r="G101" s="110"/>
      <c r="H101" s="110"/>
      <c r="I101" s="110"/>
      <c r="J101" s="110"/>
      <c r="K101" s="110"/>
      <c r="L101" s="110"/>
      <c r="M101" s="110"/>
      <c r="N101" s="152">
        <f t="shared" si="4"/>
      </c>
      <c r="O101" s="205">
        <f t="shared" si="5"/>
      </c>
      <c r="P101" s="39"/>
      <c r="Q101" s="101"/>
      <c r="R101" s="208">
        <f t="shared" si="6"/>
      </c>
      <c r="S101" s="210">
        <f t="shared" si="7"/>
      </c>
    </row>
    <row r="102" spans="1:19" ht="13.5">
      <c r="A102" s="1"/>
      <c r="B102" s="1"/>
      <c r="C102" s="78"/>
      <c r="D102" s="93">
        <f>IF(COUNT(명렬표!F52)&gt;0,명렬표!F52,"")</f>
      </c>
      <c r="E102" s="94">
        <f>IF(COUNTA(명렬표!G52)&gt;0,명렬표!G52,"")</f>
      </c>
      <c r="F102" s="39"/>
      <c r="G102" s="110"/>
      <c r="H102" s="110"/>
      <c r="I102" s="110"/>
      <c r="J102" s="110"/>
      <c r="K102" s="110"/>
      <c r="L102" s="110"/>
      <c r="M102" s="110"/>
      <c r="N102" s="152">
        <f t="shared" si="4"/>
      </c>
      <c r="O102" s="205">
        <f t="shared" si="5"/>
      </c>
      <c r="P102" s="39"/>
      <c r="Q102" s="101"/>
      <c r="R102" s="208">
        <f t="shared" si="6"/>
      </c>
      <c r="S102" s="210">
        <f t="shared" si="7"/>
      </c>
    </row>
    <row r="103" spans="1:19" ht="13.5">
      <c r="A103" s="1"/>
      <c r="B103" s="1"/>
      <c r="C103" s="78"/>
      <c r="D103" s="93">
        <f>IF(COUNT(명렬표!F53)&gt;0,명렬표!F53,"")</f>
      </c>
      <c r="E103" s="94">
        <f>IF(COUNTA(명렬표!G53)&gt;0,명렬표!G53,"")</f>
      </c>
      <c r="F103" s="39"/>
      <c r="G103" s="110"/>
      <c r="H103" s="110"/>
      <c r="I103" s="110"/>
      <c r="J103" s="110"/>
      <c r="K103" s="110"/>
      <c r="L103" s="110"/>
      <c r="M103" s="110"/>
      <c r="N103" s="152">
        <f t="shared" si="4"/>
      </c>
      <c r="O103" s="205">
        <f t="shared" si="5"/>
      </c>
      <c r="P103" s="39"/>
      <c r="Q103" s="101"/>
      <c r="R103" s="208">
        <f t="shared" si="6"/>
      </c>
      <c r="S103" s="210">
        <f t="shared" si="7"/>
      </c>
    </row>
    <row r="104" spans="1:19" ht="13.5">
      <c r="A104" s="1"/>
      <c r="B104" s="1"/>
      <c r="C104" s="78"/>
      <c r="D104" s="93">
        <f>IF(COUNT(명렬표!F54)&gt;0,명렬표!F54,"")</f>
      </c>
      <c r="E104" s="94">
        <f>IF(COUNTA(명렬표!G54)&gt;0,명렬표!G54,"")</f>
      </c>
      <c r="F104" s="39"/>
      <c r="G104" s="110"/>
      <c r="H104" s="110"/>
      <c r="I104" s="110"/>
      <c r="J104" s="110"/>
      <c r="K104" s="110"/>
      <c r="L104" s="110"/>
      <c r="M104" s="110"/>
      <c r="N104" s="152">
        <f t="shared" si="4"/>
      </c>
      <c r="O104" s="205">
        <f t="shared" si="5"/>
      </c>
      <c r="P104" s="39"/>
      <c r="Q104" s="101"/>
      <c r="R104" s="208">
        <f t="shared" si="6"/>
      </c>
      <c r="S104" s="210">
        <f t="shared" si="7"/>
      </c>
    </row>
    <row r="105" spans="1:19" ht="13.5">
      <c r="A105" s="1"/>
      <c r="B105" s="1"/>
      <c r="C105" s="78"/>
      <c r="D105" s="93">
        <f>IF(COUNT(명렬표!F55)&gt;0,명렬표!F55,"")</f>
      </c>
      <c r="E105" s="94">
        <f>IF(COUNTA(명렬표!G55)&gt;0,명렬표!G55,"")</f>
      </c>
      <c r="F105" s="39"/>
      <c r="G105" s="110"/>
      <c r="H105" s="110"/>
      <c r="I105" s="110"/>
      <c r="J105" s="110"/>
      <c r="K105" s="110"/>
      <c r="L105" s="110"/>
      <c r="M105" s="110"/>
      <c r="N105" s="152">
        <f t="shared" si="4"/>
      </c>
      <c r="O105" s="205">
        <f t="shared" si="5"/>
      </c>
      <c r="P105" s="39"/>
      <c r="Q105" s="101"/>
      <c r="R105" s="208">
        <f t="shared" si="6"/>
      </c>
      <c r="S105" s="210">
        <f t="shared" si="7"/>
      </c>
    </row>
    <row r="106" spans="1:19" ht="13.5">
      <c r="A106" s="1"/>
      <c r="B106" s="1"/>
      <c r="C106" s="78"/>
      <c r="D106" s="93">
        <f>IF(COUNT(명렬표!F56)&gt;0,명렬표!F56,"")</f>
      </c>
      <c r="E106" s="94">
        <f>IF(COUNTA(명렬표!G56)&gt;0,명렬표!G56,"")</f>
      </c>
      <c r="F106" s="39"/>
      <c r="G106" s="110"/>
      <c r="H106" s="110"/>
      <c r="I106" s="110"/>
      <c r="J106" s="110"/>
      <c r="K106" s="110"/>
      <c r="L106" s="110"/>
      <c r="M106" s="110"/>
      <c r="N106" s="152">
        <f t="shared" si="4"/>
      </c>
      <c r="O106" s="205">
        <f t="shared" si="5"/>
      </c>
      <c r="P106" s="39"/>
      <c r="Q106" s="101"/>
      <c r="R106" s="208">
        <f t="shared" si="6"/>
      </c>
      <c r="S106" s="210">
        <f t="shared" si="7"/>
      </c>
    </row>
    <row r="107" spans="1:19" ht="13.5">
      <c r="A107" s="1"/>
      <c r="B107" s="1"/>
      <c r="C107" s="78"/>
      <c r="D107" s="93">
        <f>IF(COUNT(명렬표!F57)&gt;0,명렬표!F57,"")</f>
      </c>
      <c r="E107" s="94">
        <f>IF(COUNTA(명렬표!G57)&gt;0,명렬표!G57,"")</f>
      </c>
      <c r="F107" s="39"/>
      <c r="G107" s="110"/>
      <c r="H107" s="110"/>
      <c r="I107" s="110"/>
      <c r="J107" s="110"/>
      <c r="K107" s="110"/>
      <c r="L107" s="110"/>
      <c r="M107" s="110"/>
      <c r="N107" s="152">
        <f t="shared" si="4"/>
      </c>
      <c r="O107" s="205">
        <f t="shared" si="5"/>
      </c>
      <c r="P107" s="39"/>
      <c r="Q107" s="101"/>
      <c r="R107" s="208">
        <f t="shared" si="6"/>
      </c>
      <c r="S107" s="210">
        <f t="shared" si="7"/>
      </c>
    </row>
    <row r="108" spans="1:19" ht="14.25" thickBot="1">
      <c r="A108" s="114"/>
      <c r="B108" s="114"/>
      <c r="C108" s="115"/>
      <c r="D108" s="95">
        <f>IF(COUNT(명렬표!F58)&gt;0,명렬표!F58,"")</f>
      </c>
      <c r="E108" s="90">
        <f>IF(COUNTA(명렬표!G58)&gt;0,명렬표!G58,"")</f>
      </c>
      <c r="F108" s="39"/>
      <c r="G108" s="110"/>
      <c r="H108" s="110"/>
      <c r="I108" s="110"/>
      <c r="J108" s="110"/>
      <c r="K108" s="110"/>
      <c r="L108" s="110"/>
      <c r="M108" s="110"/>
      <c r="N108" s="152">
        <f t="shared" si="4"/>
      </c>
      <c r="O108" s="205">
        <f t="shared" si="5"/>
      </c>
      <c r="P108" s="43"/>
      <c r="Q108" s="102"/>
      <c r="R108" s="208">
        <f t="shared" si="6"/>
      </c>
      <c r="S108" s="210">
        <f t="shared" si="7"/>
      </c>
    </row>
    <row r="109" spans="1:19" ht="13.5">
      <c r="A109" s="1"/>
      <c r="B109" s="1"/>
      <c r="C109" s="78"/>
      <c r="D109" s="91">
        <f>IF(COUNT(명렬표!I9)&gt;0,명렬표!I9,"")</f>
      </c>
      <c r="E109" s="92">
        <f>IF(COUNTA(명렬표!J9)&gt;0,명렬표!J9,"")</f>
      </c>
      <c r="F109" s="39"/>
      <c r="G109" s="110"/>
      <c r="H109" s="110"/>
      <c r="I109" s="110"/>
      <c r="J109" s="110"/>
      <c r="K109" s="110"/>
      <c r="L109" s="110"/>
      <c r="M109" s="110"/>
      <c r="N109" s="152">
        <f t="shared" si="4"/>
      </c>
      <c r="O109" s="205">
        <f t="shared" si="5"/>
      </c>
      <c r="P109" s="70"/>
      <c r="Q109" s="100"/>
      <c r="R109" s="208">
        <f t="shared" si="6"/>
      </c>
      <c r="S109" s="210">
        <f t="shared" si="7"/>
      </c>
    </row>
    <row r="110" spans="1:19" ht="13.5">
      <c r="A110" s="1"/>
      <c r="B110" s="1"/>
      <c r="C110" s="78"/>
      <c r="D110" s="93">
        <f>IF(COUNT(명렬표!I10)&gt;0,명렬표!I10,"")</f>
      </c>
      <c r="E110" s="94">
        <f>IF(COUNTA(명렬표!J10)&gt;0,명렬표!J10,"")</f>
      </c>
      <c r="F110" s="39"/>
      <c r="G110" s="110"/>
      <c r="H110" s="110"/>
      <c r="I110" s="110"/>
      <c r="J110" s="110"/>
      <c r="K110" s="110"/>
      <c r="L110" s="110"/>
      <c r="M110" s="110"/>
      <c r="N110" s="152">
        <f t="shared" si="4"/>
      </c>
      <c r="O110" s="205">
        <f t="shared" si="5"/>
      </c>
      <c r="P110" s="39"/>
      <c r="Q110" s="101"/>
      <c r="R110" s="208">
        <f t="shared" si="6"/>
      </c>
      <c r="S110" s="210">
        <f t="shared" si="7"/>
      </c>
    </row>
    <row r="111" spans="1:19" ht="13.5">
      <c r="A111" s="1"/>
      <c r="B111" s="268" t="s">
        <v>57</v>
      </c>
      <c r="C111" s="78"/>
      <c r="D111" s="93">
        <f>IF(COUNT(명렬표!I11)&gt;0,명렬표!I11,"")</f>
      </c>
      <c r="E111" s="94">
        <f>IF(COUNTA(명렬표!J11)&gt;0,명렬표!J11,"")</f>
      </c>
      <c r="F111" s="39"/>
      <c r="G111" s="110"/>
      <c r="H111" s="110"/>
      <c r="I111" s="110"/>
      <c r="J111" s="110"/>
      <c r="K111" s="110"/>
      <c r="L111" s="110"/>
      <c r="M111" s="110"/>
      <c r="N111" s="152">
        <f t="shared" si="4"/>
      </c>
      <c r="O111" s="205">
        <f t="shared" si="5"/>
      </c>
      <c r="P111" s="39"/>
      <c r="Q111" s="101"/>
      <c r="R111" s="208">
        <f t="shared" si="6"/>
      </c>
      <c r="S111" s="210">
        <f t="shared" si="7"/>
      </c>
    </row>
    <row r="112" spans="1:19" ht="13.5">
      <c r="A112" s="1"/>
      <c r="B112" s="269"/>
      <c r="C112" s="78"/>
      <c r="D112" s="93">
        <f>IF(COUNT(명렬표!I12)&gt;0,명렬표!I12,"")</f>
      </c>
      <c r="E112" s="94">
        <f>IF(COUNTA(명렬표!J12)&gt;0,명렬표!J12,"")</f>
      </c>
      <c r="F112" s="39"/>
      <c r="G112" s="110"/>
      <c r="H112" s="110"/>
      <c r="I112" s="110"/>
      <c r="J112" s="110"/>
      <c r="K112" s="110"/>
      <c r="L112" s="110"/>
      <c r="M112" s="110"/>
      <c r="N112" s="152">
        <f t="shared" si="4"/>
      </c>
      <c r="O112" s="205">
        <f t="shared" si="5"/>
      </c>
      <c r="P112" s="39"/>
      <c r="Q112" s="101"/>
      <c r="R112" s="208">
        <f t="shared" si="6"/>
      </c>
      <c r="S112" s="210">
        <f t="shared" si="7"/>
      </c>
    </row>
    <row r="113" spans="1:19" ht="13.5">
      <c r="A113" s="1"/>
      <c r="B113" s="269"/>
      <c r="C113" s="78"/>
      <c r="D113" s="93">
        <f>IF(COUNT(명렬표!I13)&gt;0,명렬표!I13,"")</f>
      </c>
      <c r="E113" s="94">
        <f>IF(COUNTA(명렬표!J13)&gt;0,명렬표!J13,"")</f>
      </c>
      <c r="F113" s="39"/>
      <c r="G113" s="110"/>
      <c r="H113" s="110"/>
      <c r="I113" s="110"/>
      <c r="J113" s="110"/>
      <c r="K113" s="110"/>
      <c r="L113" s="110"/>
      <c r="M113" s="110"/>
      <c r="N113" s="152">
        <f t="shared" si="4"/>
      </c>
      <c r="O113" s="205">
        <f t="shared" si="5"/>
      </c>
      <c r="P113" s="39"/>
      <c r="Q113" s="101"/>
      <c r="R113" s="208">
        <f t="shared" si="6"/>
      </c>
      <c r="S113" s="210">
        <f t="shared" si="7"/>
      </c>
    </row>
    <row r="114" spans="1:19" ht="13.5">
      <c r="A114" s="1"/>
      <c r="B114" s="269"/>
      <c r="C114" s="78"/>
      <c r="D114" s="93">
        <f>IF(COUNT(명렬표!I14)&gt;0,명렬표!I14,"")</f>
      </c>
      <c r="E114" s="94">
        <f>IF(COUNTA(명렬표!J14)&gt;0,명렬표!J14,"")</f>
      </c>
      <c r="F114" s="39"/>
      <c r="G114" s="110"/>
      <c r="H114" s="110"/>
      <c r="I114" s="110"/>
      <c r="J114" s="110"/>
      <c r="K114" s="110"/>
      <c r="L114" s="110"/>
      <c r="M114" s="110"/>
      <c r="N114" s="152">
        <f t="shared" si="4"/>
      </c>
      <c r="O114" s="205">
        <f t="shared" si="5"/>
      </c>
      <c r="P114" s="39"/>
      <c r="Q114" s="101"/>
      <c r="R114" s="208">
        <f t="shared" si="6"/>
      </c>
      <c r="S114" s="210">
        <f t="shared" si="7"/>
      </c>
    </row>
    <row r="115" spans="1:19" ht="13.5">
      <c r="A115" s="1"/>
      <c r="B115" s="269"/>
      <c r="C115" s="78"/>
      <c r="D115" s="93">
        <f>IF(COUNT(명렬표!I15)&gt;0,명렬표!I15,"")</f>
      </c>
      <c r="E115" s="94">
        <f>IF(COUNTA(명렬표!J15)&gt;0,명렬표!J15,"")</f>
      </c>
      <c r="F115" s="39"/>
      <c r="G115" s="110"/>
      <c r="H115" s="110"/>
      <c r="I115" s="110"/>
      <c r="J115" s="110"/>
      <c r="K115" s="110"/>
      <c r="L115" s="110"/>
      <c r="M115" s="110"/>
      <c r="N115" s="152">
        <f t="shared" si="4"/>
      </c>
      <c r="O115" s="205">
        <f t="shared" si="5"/>
      </c>
      <c r="P115" s="39"/>
      <c r="Q115" s="101"/>
      <c r="R115" s="208">
        <f t="shared" si="6"/>
      </c>
      <c r="S115" s="210">
        <f t="shared" si="7"/>
      </c>
    </row>
    <row r="116" spans="1:19" ht="13.5">
      <c r="A116" s="1"/>
      <c r="B116" s="269"/>
      <c r="C116" s="78"/>
      <c r="D116" s="93">
        <f>IF(COUNT(명렬표!I16)&gt;0,명렬표!I16,"")</f>
      </c>
      <c r="E116" s="94">
        <f>IF(COUNTA(명렬표!J16)&gt;0,명렬표!J16,"")</f>
      </c>
      <c r="F116" s="39"/>
      <c r="G116" s="110"/>
      <c r="H116" s="110"/>
      <c r="I116" s="110"/>
      <c r="J116" s="110"/>
      <c r="K116" s="110"/>
      <c r="L116" s="110"/>
      <c r="M116" s="110"/>
      <c r="N116" s="152">
        <f t="shared" si="4"/>
      </c>
      <c r="O116" s="205">
        <f t="shared" si="5"/>
      </c>
      <c r="P116" s="39"/>
      <c r="Q116" s="101"/>
      <c r="R116" s="208">
        <f t="shared" si="6"/>
      </c>
      <c r="S116" s="210">
        <f t="shared" si="7"/>
      </c>
    </row>
    <row r="117" spans="1:19" ht="13.5">
      <c r="A117" s="1"/>
      <c r="B117" s="270"/>
      <c r="C117" s="78"/>
      <c r="D117" s="93">
        <f>IF(COUNT(명렬표!I17)&gt;0,명렬표!I17,"")</f>
      </c>
      <c r="E117" s="94">
        <f>IF(COUNTA(명렬표!J17)&gt;0,명렬표!J17,"")</f>
      </c>
      <c r="F117" s="39"/>
      <c r="G117" s="110"/>
      <c r="H117" s="110"/>
      <c r="I117" s="110"/>
      <c r="J117" s="110"/>
      <c r="K117" s="110"/>
      <c r="L117" s="110"/>
      <c r="M117" s="110"/>
      <c r="N117" s="152">
        <f t="shared" si="4"/>
      </c>
      <c r="O117" s="205">
        <f t="shared" si="5"/>
      </c>
      <c r="P117" s="39"/>
      <c r="Q117" s="101"/>
      <c r="R117" s="208">
        <f t="shared" si="6"/>
      </c>
      <c r="S117" s="210">
        <f t="shared" si="7"/>
      </c>
    </row>
    <row r="118" spans="1:19" ht="13.5">
      <c r="A118" s="1"/>
      <c r="B118" s="1"/>
      <c r="C118" s="78"/>
      <c r="D118" s="93">
        <f>IF(COUNT(명렬표!I18)&gt;0,명렬표!I18,"")</f>
      </c>
      <c r="E118" s="94">
        <f>IF(COUNTA(명렬표!J18)&gt;0,명렬표!J18,"")</f>
      </c>
      <c r="F118" s="39"/>
      <c r="G118" s="110"/>
      <c r="H118" s="110"/>
      <c r="I118" s="110"/>
      <c r="J118" s="110"/>
      <c r="K118" s="110"/>
      <c r="L118" s="110"/>
      <c r="M118" s="110"/>
      <c r="N118" s="152">
        <f t="shared" si="4"/>
      </c>
      <c r="O118" s="205">
        <f t="shared" si="5"/>
      </c>
      <c r="P118" s="39"/>
      <c r="Q118" s="101"/>
      <c r="R118" s="208">
        <f t="shared" si="6"/>
      </c>
      <c r="S118" s="210">
        <f t="shared" si="7"/>
      </c>
    </row>
    <row r="119" spans="1:19" ht="13.5">
      <c r="A119" s="1"/>
      <c r="B119" s="1"/>
      <c r="C119" s="78"/>
      <c r="D119" s="93">
        <f>IF(COUNT(명렬표!I19)&gt;0,명렬표!I19,"")</f>
      </c>
      <c r="E119" s="94">
        <f>IF(COUNTA(명렬표!J19)&gt;0,명렬표!J19,"")</f>
      </c>
      <c r="F119" s="39"/>
      <c r="G119" s="110"/>
      <c r="H119" s="110"/>
      <c r="I119" s="110"/>
      <c r="J119" s="110"/>
      <c r="K119" s="110"/>
      <c r="L119" s="110"/>
      <c r="M119" s="110"/>
      <c r="N119" s="152">
        <f t="shared" si="4"/>
      </c>
      <c r="O119" s="205">
        <f t="shared" si="5"/>
      </c>
      <c r="P119" s="39"/>
      <c r="Q119" s="101"/>
      <c r="R119" s="208">
        <f t="shared" si="6"/>
      </c>
      <c r="S119" s="210">
        <f t="shared" si="7"/>
      </c>
    </row>
    <row r="120" spans="1:19" ht="13.5">
      <c r="A120" s="1"/>
      <c r="B120" s="1"/>
      <c r="C120" s="78"/>
      <c r="D120" s="93">
        <f>IF(COUNT(명렬표!I20)&gt;0,명렬표!I20,"")</f>
      </c>
      <c r="E120" s="94">
        <f>IF(COUNTA(명렬표!J20)&gt;0,명렬표!J20,"")</f>
      </c>
      <c r="F120" s="39"/>
      <c r="G120" s="110"/>
      <c r="H120" s="110"/>
      <c r="I120" s="110"/>
      <c r="J120" s="110"/>
      <c r="K120" s="110"/>
      <c r="L120" s="110"/>
      <c r="M120" s="110"/>
      <c r="N120" s="152">
        <f t="shared" si="4"/>
      </c>
      <c r="O120" s="205">
        <f t="shared" si="5"/>
      </c>
      <c r="P120" s="39"/>
      <c r="Q120" s="101"/>
      <c r="R120" s="208">
        <f t="shared" si="6"/>
      </c>
      <c r="S120" s="210">
        <f t="shared" si="7"/>
      </c>
    </row>
    <row r="121" spans="1:19" ht="13.5">
      <c r="A121" s="1"/>
      <c r="B121" s="1"/>
      <c r="C121" s="78"/>
      <c r="D121" s="93">
        <f>IF(COUNT(명렬표!I21)&gt;0,명렬표!I21,"")</f>
      </c>
      <c r="E121" s="94">
        <f>IF(COUNTA(명렬표!J21)&gt;0,명렬표!J21,"")</f>
      </c>
      <c r="F121" s="39"/>
      <c r="G121" s="110"/>
      <c r="H121" s="110"/>
      <c r="I121" s="110"/>
      <c r="J121" s="110"/>
      <c r="K121" s="110"/>
      <c r="L121" s="110"/>
      <c r="M121" s="110"/>
      <c r="N121" s="152">
        <f t="shared" si="4"/>
      </c>
      <c r="O121" s="205">
        <f t="shared" si="5"/>
      </c>
      <c r="P121" s="39"/>
      <c r="Q121" s="101"/>
      <c r="R121" s="208">
        <f t="shared" si="6"/>
      </c>
      <c r="S121" s="210">
        <f t="shared" si="7"/>
      </c>
    </row>
    <row r="122" spans="1:19" ht="13.5">
      <c r="A122" s="1"/>
      <c r="B122" s="1"/>
      <c r="C122" s="78"/>
      <c r="D122" s="93">
        <f>IF(COUNT(명렬표!I22)&gt;0,명렬표!I22,"")</f>
      </c>
      <c r="E122" s="94">
        <f>IF(COUNTA(명렬표!J22)&gt;0,명렬표!J22,"")</f>
      </c>
      <c r="F122" s="39"/>
      <c r="G122" s="110"/>
      <c r="H122" s="110"/>
      <c r="I122" s="110"/>
      <c r="J122" s="110"/>
      <c r="K122" s="110"/>
      <c r="L122" s="110"/>
      <c r="M122" s="110"/>
      <c r="N122" s="152">
        <f t="shared" si="4"/>
      </c>
      <c r="O122" s="205">
        <f t="shared" si="5"/>
      </c>
      <c r="P122" s="39"/>
      <c r="Q122" s="101"/>
      <c r="R122" s="208">
        <f t="shared" si="6"/>
      </c>
      <c r="S122" s="210">
        <f t="shared" si="7"/>
      </c>
    </row>
    <row r="123" spans="1:19" ht="13.5">
      <c r="A123" s="1"/>
      <c r="B123" s="1"/>
      <c r="C123" s="78"/>
      <c r="D123" s="93">
        <f>IF(COUNT(명렬표!I23)&gt;0,명렬표!I23,"")</f>
      </c>
      <c r="E123" s="94">
        <f>IF(COUNTA(명렬표!J23)&gt;0,명렬표!J23,"")</f>
      </c>
      <c r="F123" s="39"/>
      <c r="G123" s="110"/>
      <c r="H123" s="110"/>
      <c r="I123" s="110"/>
      <c r="J123" s="110"/>
      <c r="K123" s="110"/>
      <c r="L123" s="110"/>
      <c r="M123" s="110"/>
      <c r="N123" s="152">
        <f t="shared" si="4"/>
      </c>
      <c r="O123" s="205">
        <f t="shared" si="5"/>
      </c>
      <c r="P123" s="39"/>
      <c r="Q123" s="101"/>
      <c r="R123" s="208">
        <f t="shared" si="6"/>
      </c>
      <c r="S123" s="210">
        <f t="shared" si="7"/>
      </c>
    </row>
    <row r="124" spans="1:19" ht="13.5">
      <c r="A124" s="1"/>
      <c r="B124" s="1"/>
      <c r="C124" s="78"/>
      <c r="D124" s="93">
        <f>IF(COUNT(명렬표!I24)&gt;0,명렬표!I24,"")</f>
      </c>
      <c r="E124" s="94">
        <f>IF(COUNTA(명렬표!J24)&gt;0,명렬표!J24,"")</f>
      </c>
      <c r="F124" s="39"/>
      <c r="G124" s="110"/>
      <c r="H124" s="110"/>
      <c r="I124" s="110"/>
      <c r="J124" s="110"/>
      <c r="K124" s="110"/>
      <c r="L124" s="110"/>
      <c r="M124" s="110"/>
      <c r="N124" s="152">
        <f t="shared" si="4"/>
      </c>
      <c r="O124" s="205">
        <f t="shared" si="5"/>
      </c>
      <c r="P124" s="39"/>
      <c r="Q124" s="101"/>
      <c r="R124" s="208">
        <f t="shared" si="6"/>
      </c>
      <c r="S124" s="210">
        <f t="shared" si="7"/>
      </c>
    </row>
    <row r="125" spans="1:19" ht="13.5">
      <c r="A125" s="1"/>
      <c r="B125" s="1"/>
      <c r="C125" s="78"/>
      <c r="D125" s="93">
        <f>IF(COUNT(명렬표!I25)&gt;0,명렬표!I25,"")</f>
      </c>
      <c r="E125" s="94">
        <f>IF(COUNTA(명렬표!J25)&gt;0,명렬표!J25,"")</f>
      </c>
      <c r="F125" s="39"/>
      <c r="G125" s="110"/>
      <c r="H125" s="110"/>
      <c r="I125" s="110"/>
      <c r="J125" s="110"/>
      <c r="K125" s="110"/>
      <c r="L125" s="110"/>
      <c r="M125" s="110"/>
      <c r="N125" s="152">
        <f t="shared" si="4"/>
      </c>
      <c r="O125" s="205">
        <f t="shared" si="5"/>
      </c>
      <c r="P125" s="39"/>
      <c r="Q125" s="101"/>
      <c r="R125" s="208">
        <f t="shared" si="6"/>
      </c>
      <c r="S125" s="210">
        <f t="shared" si="7"/>
      </c>
    </row>
    <row r="126" spans="1:19" ht="13.5">
      <c r="A126" s="1"/>
      <c r="B126" s="1"/>
      <c r="C126" s="78"/>
      <c r="D126" s="93">
        <f>IF(COUNT(명렬표!I26)&gt;0,명렬표!I26,"")</f>
      </c>
      <c r="E126" s="94">
        <f>IF(COUNTA(명렬표!J26)&gt;0,명렬표!J26,"")</f>
      </c>
      <c r="F126" s="39"/>
      <c r="G126" s="110"/>
      <c r="H126" s="110"/>
      <c r="I126" s="110"/>
      <c r="J126" s="110"/>
      <c r="K126" s="110"/>
      <c r="L126" s="110"/>
      <c r="M126" s="110"/>
      <c r="N126" s="152">
        <f t="shared" si="4"/>
      </c>
      <c r="O126" s="205">
        <f t="shared" si="5"/>
      </c>
      <c r="P126" s="39"/>
      <c r="Q126" s="101"/>
      <c r="R126" s="208">
        <f t="shared" si="6"/>
      </c>
      <c r="S126" s="210">
        <f t="shared" si="7"/>
      </c>
    </row>
    <row r="127" spans="1:19" ht="13.5">
      <c r="A127" s="1"/>
      <c r="B127" s="1"/>
      <c r="C127" s="78"/>
      <c r="D127" s="93">
        <f>IF(COUNT(명렬표!I27)&gt;0,명렬표!I27,"")</f>
      </c>
      <c r="E127" s="94">
        <f>IF(COUNTA(명렬표!J27)&gt;0,명렬표!J27,"")</f>
      </c>
      <c r="F127" s="39"/>
      <c r="G127" s="110"/>
      <c r="H127" s="110"/>
      <c r="I127" s="110"/>
      <c r="J127" s="110"/>
      <c r="K127" s="110"/>
      <c r="L127" s="110"/>
      <c r="M127" s="110"/>
      <c r="N127" s="152">
        <f t="shared" si="4"/>
      </c>
      <c r="O127" s="205">
        <f t="shared" si="5"/>
      </c>
      <c r="P127" s="39"/>
      <c r="Q127" s="101"/>
      <c r="R127" s="208">
        <f t="shared" si="6"/>
      </c>
      <c r="S127" s="210">
        <f t="shared" si="7"/>
      </c>
    </row>
    <row r="128" spans="1:19" ht="13.5">
      <c r="A128" s="1"/>
      <c r="B128" s="1"/>
      <c r="C128" s="78"/>
      <c r="D128" s="93">
        <f>IF(COUNT(명렬표!I28)&gt;0,명렬표!I28,"")</f>
      </c>
      <c r="E128" s="94">
        <f>IF(COUNTA(명렬표!J28)&gt;0,명렬표!J28,"")</f>
      </c>
      <c r="F128" s="39"/>
      <c r="G128" s="110"/>
      <c r="H128" s="110"/>
      <c r="I128" s="110"/>
      <c r="J128" s="110"/>
      <c r="K128" s="110"/>
      <c r="L128" s="110"/>
      <c r="M128" s="110"/>
      <c r="N128" s="152">
        <f t="shared" si="4"/>
      </c>
      <c r="O128" s="205">
        <f t="shared" si="5"/>
      </c>
      <c r="P128" s="39"/>
      <c r="Q128" s="101"/>
      <c r="R128" s="208">
        <f t="shared" si="6"/>
      </c>
      <c r="S128" s="210">
        <f t="shared" si="7"/>
      </c>
    </row>
    <row r="129" spans="1:19" ht="13.5">
      <c r="A129" s="1"/>
      <c r="B129" s="1"/>
      <c r="C129" s="78"/>
      <c r="D129" s="93">
        <f>IF(COUNT(명렬표!I29)&gt;0,명렬표!I29,"")</f>
      </c>
      <c r="E129" s="94">
        <f>IF(COUNTA(명렬표!J29)&gt;0,명렬표!J29,"")</f>
      </c>
      <c r="F129" s="39"/>
      <c r="G129" s="110"/>
      <c r="H129" s="110"/>
      <c r="I129" s="110"/>
      <c r="J129" s="110"/>
      <c r="K129" s="110"/>
      <c r="L129" s="110"/>
      <c r="M129" s="110"/>
      <c r="N129" s="152">
        <f t="shared" si="4"/>
      </c>
      <c r="O129" s="205">
        <f t="shared" si="5"/>
      </c>
      <c r="P129" s="39"/>
      <c r="Q129" s="101"/>
      <c r="R129" s="208">
        <f t="shared" si="6"/>
      </c>
      <c r="S129" s="210">
        <f t="shared" si="7"/>
      </c>
    </row>
    <row r="130" spans="1:19" ht="13.5">
      <c r="A130" s="1"/>
      <c r="B130" s="1"/>
      <c r="C130" s="78"/>
      <c r="D130" s="93">
        <f>IF(COUNT(명렬표!I30)&gt;0,명렬표!I30,"")</f>
      </c>
      <c r="E130" s="94">
        <f>IF(COUNTA(명렬표!J30)&gt;0,명렬표!J30,"")</f>
      </c>
      <c r="F130" s="39"/>
      <c r="G130" s="110"/>
      <c r="H130" s="110"/>
      <c r="I130" s="110"/>
      <c r="J130" s="110"/>
      <c r="K130" s="110"/>
      <c r="L130" s="110"/>
      <c r="M130" s="110"/>
      <c r="N130" s="152">
        <f t="shared" si="4"/>
      </c>
      <c r="O130" s="205">
        <f t="shared" si="5"/>
      </c>
      <c r="P130" s="39"/>
      <c r="Q130" s="101"/>
      <c r="R130" s="208">
        <f t="shared" si="6"/>
      </c>
      <c r="S130" s="210">
        <f t="shared" si="7"/>
      </c>
    </row>
    <row r="131" spans="1:19" ht="13.5">
      <c r="A131" s="1"/>
      <c r="B131" s="1"/>
      <c r="C131" s="78"/>
      <c r="D131" s="93">
        <f>IF(COUNT(명렬표!I31)&gt;0,명렬표!I31,"")</f>
      </c>
      <c r="E131" s="94">
        <f>IF(COUNTA(명렬표!J31)&gt;0,명렬표!J31,"")</f>
      </c>
      <c r="F131" s="39"/>
      <c r="G131" s="110"/>
      <c r="H131" s="110"/>
      <c r="I131" s="110"/>
      <c r="J131" s="110"/>
      <c r="K131" s="110"/>
      <c r="L131" s="110"/>
      <c r="M131" s="110"/>
      <c r="N131" s="152">
        <f t="shared" si="4"/>
      </c>
      <c r="O131" s="205">
        <f t="shared" si="5"/>
      </c>
      <c r="P131" s="39"/>
      <c r="Q131" s="101"/>
      <c r="R131" s="208">
        <f t="shared" si="6"/>
      </c>
      <c r="S131" s="210">
        <f t="shared" si="7"/>
      </c>
    </row>
    <row r="132" spans="1:19" ht="13.5">
      <c r="A132" s="1"/>
      <c r="B132" s="1"/>
      <c r="C132" s="78"/>
      <c r="D132" s="93">
        <f>IF(COUNT(명렬표!I32)&gt;0,명렬표!I32,"")</f>
      </c>
      <c r="E132" s="94">
        <f>IF(COUNTA(명렬표!J32)&gt;0,명렬표!J32,"")</f>
      </c>
      <c r="F132" s="39"/>
      <c r="G132" s="110"/>
      <c r="H132" s="110"/>
      <c r="I132" s="110"/>
      <c r="J132" s="110"/>
      <c r="K132" s="110"/>
      <c r="L132" s="110"/>
      <c r="M132" s="110"/>
      <c r="N132" s="152">
        <f t="shared" si="4"/>
      </c>
      <c r="O132" s="205">
        <f t="shared" si="5"/>
      </c>
      <c r="P132" s="39"/>
      <c r="Q132" s="101"/>
      <c r="R132" s="208">
        <f t="shared" si="6"/>
      </c>
      <c r="S132" s="210">
        <f t="shared" si="7"/>
      </c>
    </row>
    <row r="133" spans="1:19" ht="13.5">
      <c r="A133" s="1"/>
      <c r="B133" s="1"/>
      <c r="C133" s="78"/>
      <c r="D133" s="93">
        <f>IF(COUNT(명렬표!I33)&gt;0,명렬표!I33,"")</f>
      </c>
      <c r="E133" s="94">
        <f>IF(COUNTA(명렬표!J33)&gt;0,명렬표!J33,"")</f>
      </c>
      <c r="F133" s="39"/>
      <c r="G133" s="110"/>
      <c r="H133" s="110"/>
      <c r="I133" s="110"/>
      <c r="J133" s="110"/>
      <c r="K133" s="110"/>
      <c r="L133" s="110"/>
      <c r="M133" s="110"/>
      <c r="N133" s="152">
        <f t="shared" si="4"/>
      </c>
      <c r="O133" s="205">
        <f t="shared" si="5"/>
      </c>
      <c r="P133" s="39"/>
      <c r="Q133" s="101"/>
      <c r="R133" s="208">
        <f t="shared" si="6"/>
      </c>
      <c r="S133" s="210">
        <f t="shared" si="7"/>
      </c>
    </row>
    <row r="134" spans="1:19" ht="13.5">
      <c r="A134" s="1"/>
      <c r="B134" s="1"/>
      <c r="C134" s="78"/>
      <c r="D134" s="93">
        <f>IF(COUNT(명렬표!I34)&gt;0,명렬표!I34,"")</f>
      </c>
      <c r="E134" s="94">
        <f>IF(COUNTA(명렬표!J34)&gt;0,명렬표!J34,"")</f>
      </c>
      <c r="F134" s="39"/>
      <c r="G134" s="110"/>
      <c r="H134" s="110"/>
      <c r="I134" s="110"/>
      <c r="J134" s="110"/>
      <c r="K134" s="110"/>
      <c r="L134" s="110"/>
      <c r="M134" s="110"/>
      <c r="N134" s="152">
        <f t="shared" si="4"/>
      </c>
      <c r="O134" s="205">
        <f t="shared" si="5"/>
      </c>
      <c r="P134" s="39"/>
      <c r="Q134" s="101"/>
      <c r="R134" s="208">
        <f t="shared" si="6"/>
      </c>
      <c r="S134" s="210">
        <f t="shared" si="7"/>
      </c>
    </row>
    <row r="135" spans="1:19" ht="13.5">
      <c r="A135" s="1"/>
      <c r="B135" s="1"/>
      <c r="C135" s="78"/>
      <c r="D135" s="93">
        <f>IF(COUNT(명렬표!I35)&gt;0,명렬표!I35,"")</f>
      </c>
      <c r="E135" s="94">
        <f>IF(COUNTA(명렬표!J35)&gt;0,명렬표!J35,"")</f>
      </c>
      <c r="F135" s="39"/>
      <c r="G135" s="110"/>
      <c r="H135" s="110"/>
      <c r="I135" s="110"/>
      <c r="J135" s="110"/>
      <c r="K135" s="110"/>
      <c r="L135" s="110"/>
      <c r="M135" s="110"/>
      <c r="N135" s="152">
        <f t="shared" si="4"/>
      </c>
      <c r="O135" s="205">
        <f t="shared" si="5"/>
      </c>
      <c r="P135" s="39"/>
      <c r="Q135" s="101"/>
      <c r="R135" s="208">
        <f t="shared" si="6"/>
      </c>
      <c r="S135" s="210">
        <f t="shared" si="7"/>
      </c>
    </row>
    <row r="136" spans="1:19" ht="13.5">
      <c r="A136" s="1"/>
      <c r="B136" s="1"/>
      <c r="C136" s="78"/>
      <c r="D136" s="93">
        <f>IF(COUNT(명렬표!I36)&gt;0,명렬표!I36,"")</f>
      </c>
      <c r="E136" s="94">
        <f>IF(COUNTA(명렬표!J36)&gt;0,명렬표!J36,"")</f>
      </c>
      <c r="F136" s="39"/>
      <c r="G136" s="110"/>
      <c r="H136" s="110"/>
      <c r="I136" s="110"/>
      <c r="J136" s="110"/>
      <c r="K136" s="110"/>
      <c r="L136" s="110"/>
      <c r="M136" s="110"/>
      <c r="N136" s="152">
        <f t="shared" si="4"/>
      </c>
      <c r="O136" s="205">
        <f t="shared" si="5"/>
      </c>
      <c r="P136" s="39"/>
      <c r="Q136" s="101"/>
      <c r="R136" s="208">
        <f t="shared" si="6"/>
      </c>
      <c r="S136" s="210">
        <f t="shared" si="7"/>
      </c>
    </row>
    <row r="137" spans="1:19" ht="13.5">
      <c r="A137" s="1"/>
      <c r="B137" s="1"/>
      <c r="C137" s="78"/>
      <c r="D137" s="93">
        <f>IF(COUNT(명렬표!I37)&gt;0,명렬표!I37,"")</f>
      </c>
      <c r="E137" s="94">
        <f>IF(COUNTA(명렬표!J37)&gt;0,명렬표!J37,"")</f>
      </c>
      <c r="F137" s="39"/>
      <c r="G137" s="110"/>
      <c r="H137" s="110"/>
      <c r="I137" s="110"/>
      <c r="J137" s="110"/>
      <c r="K137" s="110"/>
      <c r="L137" s="110"/>
      <c r="M137" s="110"/>
      <c r="N137" s="152">
        <f t="shared" si="4"/>
      </c>
      <c r="O137" s="205">
        <f t="shared" si="5"/>
      </c>
      <c r="P137" s="39"/>
      <c r="Q137" s="101"/>
      <c r="R137" s="208">
        <f t="shared" si="6"/>
      </c>
      <c r="S137" s="210">
        <f t="shared" si="7"/>
      </c>
    </row>
    <row r="138" spans="1:19" ht="13.5">
      <c r="A138" s="1"/>
      <c r="B138" s="1"/>
      <c r="C138" s="78"/>
      <c r="D138" s="93">
        <f>IF(COUNT(명렬표!I38)&gt;0,명렬표!I38,"")</f>
      </c>
      <c r="E138" s="94">
        <f>IF(COUNTA(명렬표!J38)&gt;0,명렬표!J38,"")</f>
      </c>
      <c r="F138" s="39"/>
      <c r="G138" s="110"/>
      <c r="H138" s="110"/>
      <c r="I138" s="110"/>
      <c r="J138" s="110"/>
      <c r="K138" s="110"/>
      <c r="L138" s="110"/>
      <c r="M138" s="110"/>
      <c r="N138" s="152">
        <f aca="true" t="shared" si="8" ref="N138:N201">IF(F137="","",SUM(F138:M138))</f>
      </c>
      <c r="O138" s="205">
        <f aca="true" t="shared" si="9" ref="O138:O201">IF(N138="","",N138*$O$8)</f>
      </c>
      <c r="P138" s="39"/>
      <c r="Q138" s="101"/>
      <c r="R138" s="208">
        <f aca="true" t="shared" si="10" ref="R138:R201">IF(P138="","",AVERAGE(P138,Q138)*$R$8)</f>
      </c>
      <c r="S138" s="210">
        <f aca="true" t="shared" si="11" ref="S138:S201">IF(COUNT(O138,R138)&gt;0,SUM(O138,R138),"")</f>
      </c>
    </row>
    <row r="139" spans="1:19" ht="13.5">
      <c r="A139" s="1"/>
      <c r="B139" s="1"/>
      <c r="C139" s="78"/>
      <c r="D139" s="93">
        <f>IF(COUNT(명렬표!I39)&gt;0,명렬표!I39,"")</f>
      </c>
      <c r="E139" s="94">
        <f>IF(COUNTA(명렬표!J39)&gt;0,명렬표!J39,"")</f>
      </c>
      <c r="F139" s="39"/>
      <c r="G139" s="110"/>
      <c r="H139" s="110"/>
      <c r="I139" s="110"/>
      <c r="J139" s="110"/>
      <c r="K139" s="110"/>
      <c r="L139" s="110"/>
      <c r="M139" s="110"/>
      <c r="N139" s="152">
        <f t="shared" si="8"/>
      </c>
      <c r="O139" s="205">
        <f t="shared" si="9"/>
      </c>
      <c r="P139" s="39"/>
      <c r="Q139" s="101"/>
      <c r="R139" s="208">
        <f t="shared" si="10"/>
      </c>
      <c r="S139" s="210">
        <f t="shared" si="11"/>
      </c>
    </row>
    <row r="140" spans="1:19" ht="13.5">
      <c r="A140" s="1"/>
      <c r="B140" s="1"/>
      <c r="C140" s="78"/>
      <c r="D140" s="93">
        <f>IF(COUNT(명렬표!I40)&gt;0,명렬표!I40,"")</f>
      </c>
      <c r="E140" s="94">
        <f>IF(COUNTA(명렬표!J40)&gt;0,명렬표!J40,"")</f>
      </c>
      <c r="F140" s="39"/>
      <c r="G140" s="110"/>
      <c r="H140" s="110"/>
      <c r="I140" s="110"/>
      <c r="J140" s="110"/>
      <c r="K140" s="110"/>
      <c r="L140" s="110"/>
      <c r="M140" s="110"/>
      <c r="N140" s="152">
        <f t="shared" si="8"/>
      </c>
      <c r="O140" s="205">
        <f t="shared" si="9"/>
      </c>
      <c r="P140" s="39"/>
      <c r="Q140" s="101"/>
      <c r="R140" s="208">
        <f t="shared" si="10"/>
      </c>
      <c r="S140" s="210">
        <f t="shared" si="11"/>
      </c>
    </row>
    <row r="141" spans="1:19" ht="13.5">
      <c r="A141" s="1"/>
      <c r="B141" s="1"/>
      <c r="C141" s="78"/>
      <c r="D141" s="93">
        <f>IF(COUNT(명렬표!I41)&gt;0,명렬표!I41,"")</f>
      </c>
      <c r="E141" s="94">
        <f>IF(COUNTA(명렬표!J41)&gt;0,명렬표!J41,"")</f>
      </c>
      <c r="F141" s="39"/>
      <c r="G141" s="110"/>
      <c r="H141" s="110"/>
      <c r="I141" s="110"/>
      <c r="J141" s="110"/>
      <c r="K141" s="110"/>
      <c r="L141" s="110"/>
      <c r="M141" s="110"/>
      <c r="N141" s="152">
        <f t="shared" si="8"/>
      </c>
      <c r="O141" s="205">
        <f t="shared" si="9"/>
      </c>
      <c r="P141" s="39"/>
      <c r="Q141" s="101"/>
      <c r="R141" s="208">
        <f t="shared" si="10"/>
      </c>
      <c r="S141" s="210">
        <f t="shared" si="11"/>
      </c>
    </row>
    <row r="142" spans="1:19" ht="13.5">
      <c r="A142" s="1"/>
      <c r="B142" s="1"/>
      <c r="C142" s="78"/>
      <c r="D142" s="93">
        <f>IF(COUNT(명렬표!I42)&gt;0,명렬표!I42,"")</f>
      </c>
      <c r="E142" s="94">
        <f>IF(COUNTA(명렬표!J42)&gt;0,명렬표!J42,"")</f>
      </c>
      <c r="F142" s="39"/>
      <c r="G142" s="110"/>
      <c r="H142" s="110"/>
      <c r="I142" s="110"/>
      <c r="J142" s="110"/>
      <c r="K142" s="110"/>
      <c r="L142" s="110"/>
      <c r="M142" s="110"/>
      <c r="N142" s="152">
        <f t="shared" si="8"/>
      </c>
      <c r="O142" s="205">
        <f t="shared" si="9"/>
      </c>
      <c r="P142" s="39"/>
      <c r="Q142" s="101"/>
      <c r="R142" s="208">
        <f t="shared" si="10"/>
      </c>
      <c r="S142" s="210">
        <f t="shared" si="11"/>
      </c>
    </row>
    <row r="143" spans="1:19" ht="13.5">
      <c r="A143" s="1"/>
      <c r="B143" s="1"/>
      <c r="C143" s="78"/>
      <c r="D143" s="93">
        <f>IF(COUNT(명렬표!I43)&gt;0,명렬표!I43,"")</f>
      </c>
      <c r="E143" s="94">
        <f>IF(COUNTA(명렬표!J43)&gt;0,명렬표!J43,"")</f>
      </c>
      <c r="F143" s="39"/>
      <c r="G143" s="110"/>
      <c r="H143" s="110"/>
      <c r="I143" s="110"/>
      <c r="J143" s="110"/>
      <c r="K143" s="110"/>
      <c r="L143" s="110"/>
      <c r="M143" s="110"/>
      <c r="N143" s="152">
        <f t="shared" si="8"/>
      </c>
      <c r="O143" s="205">
        <f t="shared" si="9"/>
      </c>
      <c r="P143" s="39"/>
      <c r="Q143" s="101"/>
      <c r="R143" s="208">
        <f t="shared" si="10"/>
      </c>
      <c r="S143" s="210">
        <f t="shared" si="11"/>
      </c>
    </row>
    <row r="144" spans="1:19" ht="13.5">
      <c r="A144" s="1"/>
      <c r="B144" s="1"/>
      <c r="C144" s="78"/>
      <c r="D144" s="93">
        <f>IF(COUNT(명렬표!I44)&gt;0,명렬표!I44,"")</f>
      </c>
      <c r="E144" s="94">
        <f>IF(COUNTA(명렬표!J44)&gt;0,명렬표!J44,"")</f>
      </c>
      <c r="F144" s="39"/>
      <c r="G144" s="110"/>
      <c r="H144" s="110"/>
      <c r="I144" s="110"/>
      <c r="J144" s="110"/>
      <c r="K144" s="110"/>
      <c r="L144" s="110"/>
      <c r="M144" s="110"/>
      <c r="N144" s="152">
        <f t="shared" si="8"/>
      </c>
      <c r="O144" s="205">
        <f t="shared" si="9"/>
      </c>
      <c r="P144" s="39"/>
      <c r="Q144" s="101"/>
      <c r="R144" s="208">
        <f t="shared" si="10"/>
      </c>
      <c r="S144" s="210">
        <f t="shared" si="11"/>
      </c>
    </row>
    <row r="145" spans="1:19" ht="13.5">
      <c r="A145" s="1"/>
      <c r="B145" s="1"/>
      <c r="C145" s="78"/>
      <c r="D145" s="93">
        <f>IF(COUNT(명렬표!I45)&gt;0,명렬표!I45,"")</f>
      </c>
      <c r="E145" s="94">
        <f>IF(COUNTA(명렬표!J45)&gt;0,명렬표!J45,"")</f>
      </c>
      <c r="F145" s="39"/>
      <c r="G145" s="110"/>
      <c r="H145" s="110"/>
      <c r="I145" s="110"/>
      <c r="J145" s="110"/>
      <c r="K145" s="110"/>
      <c r="L145" s="110"/>
      <c r="M145" s="110"/>
      <c r="N145" s="152">
        <f t="shared" si="8"/>
      </c>
      <c r="O145" s="205">
        <f t="shared" si="9"/>
      </c>
      <c r="P145" s="39"/>
      <c r="Q145" s="101"/>
      <c r="R145" s="208">
        <f t="shared" si="10"/>
      </c>
      <c r="S145" s="210">
        <f t="shared" si="11"/>
      </c>
    </row>
    <row r="146" spans="1:19" ht="13.5">
      <c r="A146" s="1"/>
      <c r="B146" s="1"/>
      <c r="C146" s="78"/>
      <c r="D146" s="93">
        <f>IF(COUNT(명렬표!I46)&gt;0,명렬표!I46,"")</f>
      </c>
      <c r="E146" s="94">
        <f>IF(COUNTA(명렬표!J46)&gt;0,명렬표!J46,"")</f>
      </c>
      <c r="F146" s="39"/>
      <c r="G146" s="110"/>
      <c r="H146" s="110"/>
      <c r="I146" s="110"/>
      <c r="J146" s="110"/>
      <c r="K146" s="110"/>
      <c r="L146" s="110"/>
      <c r="M146" s="110"/>
      <c r="N146" s="152">
        <f t="shared" si="8"/>
      </c>
      <c r="O146" s="205">
        <f t="shared" si="9"/>
      </c>
      <c r="P146" s="39"/>
      <c r="Q146" s="101"/>
      <c r="R146" s="208">
        <f t="shared" si="10"/>
      </c>
      <c r="S146" s="210">
        <f t="shared" si="11"/>
      </c>
    </row>
    <row r="147" spans="1:19" ht="13.5">
      <c r="A147" s="1"/>
      <c r="B147" s="1"/>
      <c r="C147" s="78"/>
      <c r="D147" s="93">
        <f>IF(COUNT(명렬표!I47)&gt;0,명렬표!I47,"")</f>
      </c>
      <c r="E147" s="94">
        <f>IF(COUNTA(명렬표!J47)&gt;0,명렬표!J47,"")</f>
      </c>
      <c r="F147" s="39"/>
      <c r="G147" s="110"/>
      <c r="H147" s="110"/>
      <c r="I147" s="110"/>
      <c r="J147" s="110"/>
      <c r="K147" s="110"/>
      <c r="L147" s="110"/>
      <c r="M147" s="110"/>
      <c r="N147" s="152">
        <f t="shared" si="8"/>
      </c>
      <c r="O147" s="205">
        <f t="shared" si="9"/>
      </c>
      <c r="P147" s="39"/>
      <c r="Q147" s="101"/>
      <c r="R147" s="208">
        <f t="shared" si="10"/>
      </c>
      <c r="S147" s="210">
        <f t="shared" si="11"/>
      </c>
    </row>
    <row r="148" spans="1:19" ht="13.5">
      <c r="A148" s="1"/>
      <c r="B148" s="1"/>
      <c r="C148" s="78"/>
      <c r="D148" s="93">
        <f>IF(COUNT(명렬표!I48)&gt;0,명렬표!I48,"")</f>
      </c>
      <c r="E148" s="94">
        <f>IF(COUNTA(명렬표!J48)&gt;0,명렬표!J48,"")</f>
      </c>
      <c r="F148" s="39"/>
      <c r="G148" s="110"/>
      <c r="H148" s="110"/>
      <c r="I148" s="110"/>
      <c r="J148" s="110"/>
      <c r="K148" s="110"/>
      <c r="L148" s="110"/>
      <c r="M148" s="110"/>
      <c r="N148" s="152">
        <f t="shared" si="8"/>
      </c>
      <c r="O148" s="205">
        <f t="shared" si="9"/>
      </c>
      <c r="P148" s="39"/>
      <c r="Q148" s="101"/>
      <c r="R148" s="208">
        <f t="shared" si="10"/>
      </c>
      <c r="S148" s="210">
        <f t="shared" si="11"/>
      </c>
    </row>
    <row r="149" spans="1:19" ht="13.5">
      <c r="A149" s="1"/>
      <c r="B149" s="1"/>
      <c r="C149" s="78"/>
      <c r="D149" s="93">
        <f>IF(COUNT(명렬표!I49)&gt;0,명렬표!I49,"")</f>
      </c>
      <c r="E149" s="94">
        <f>IF(COUNTA(명렬표!J49)&gt;0,명렬표!J49,"")</f>
      </c>
      <c r="F149" s="39"/>
      <c r="G149" s="110"/>
      <c r="H149" s="110"/>
      <c r="I149" s="110"/>
      <c r="J149" s="110"/>
      <c r="K149" s="110"/>
      <c r="L149" s="110"/>
      <c r="M149" s="110"/>
      <c r="N149" s="152">
        <f t="shared" si="8"/>
      </c>
      <c r="O149" s="205">
        <f t="shared" si="9"/>
      </c>
      <c r="P149" s="39"/>
      <c r="Q149" s="101"/>
      <c r="R149" s="208">
        <f t="shared" si="10"/>
      </c>
      <c r="S149" s="210">
        <f t="shared" si="11"/>
      </c>
    </row>
    <row r="150" spans="1:19" ht="13.5">
      <c r="A150" s="1"/>
      <c r="B150" s="1"/>
      <c r="C150" s="78"/>
      <c r="D150" s="93">
        <f>IF(COUNT(명렬표!I50)&gt;0,명렬표!I50,"")</f>
      </c>
      <c r="E150" s="94">
        <f>IF(COUNTA(명렬표!J50)&gt;0,명렬표!J50,"")</f>
      </c>
      <c r="F150" s="39"/>
      <c r="G150" s="110"/>
      <c r="H150" s="110"/>
      <c r="I150" s="110"/>
      <c r="J150" s="110"/>
      <c r="K150" s="110"/>
      <c r="L150" s="110"/>
      <c r="M150" s="110"/>
      <c r="N150" s="152">
        <f t="shared" si="8"/>
      </c>
      <c r="O150" s="205">
        <f t="shared" si="9"/>
      </c>
      <c r="P150" s="39"/>
      <c r="Q150" s="101"/>
      <c r="R150" s="208">
        <f t="shared" si="10"/>
      </c>
      <c r="S150" s="210">
        <f t="shared" si="11"/>
      </c>
    </row>
    <row r="151" spans="1:19" ht="13.5">
      <c r="A151" s="1"/>
      <c r="B151" s="1"/>
      <c r="C151" s="78"/>
      <c r="D151" s="93">
        <f>IF(COUNT(명렬표!I51)&gt;0,명렬표!I51,"")</f>
      </c>
      <c r="E151" s="94">
        <f>IF(COUNTA(명렬표!J51)&gt;0,명렬표!J51,"")</f>
      </c>
      <c r="F151" s="39"/>
      <c r="G151" s="110"/>
      <c r="H151" s="110"/>
      <c r="I151" s="110"/>
      <c r="J151" s="110"/>
      <c r="K151" s="110"/>
      <c r="L151" s="110"/>
      <c r="M151" s="110"/>
      <c r="N151" s="152">
        <f t="shared" si="8"/>
      </c>
      <c r="O151" s="205">
        <f t="shared" si="9"/>
      </c>
      <c r="P151" s="39"/>
      <c r="Q151" s="101"/>
      <c r="R151" s="208">
        <f t="shared" si="10"/>
      </c>
      <c r="S151" s="210">
        <f t="shared" si="11"/>
      </c>
    </row>
    <row r="152" spans="1:19" ht="13.5">
      <c r="A152" s="1"/>
      <c r="B152" s="1"/>
      <c r="C152" s="78"/>
      <c r="D152" s="93">
        <f>IF(COUNT(명렬표!I52)&gt;0,명렬표!I52,"")</f>
      </c>
      <c r="E152" s="94">
        <f>IF(COUNTA(명렬표!J52)&gt;0,명렬표!J52,"")</f>
      </c>
      <c r="F152" s="39"/>
      <c r="G152" s="110"/>
      <c r="H152" s="110"/>
      <c r="I152" s="110"/>
      <c r="J152" s="110"/>
      <c r="K152" s="110"/>
      <c r="L152" s="110"/>
      <c r="M152" s="110"/>
      <c r="N152" s="152">
        <f t="shared" si="8"/>
      </c>
      <c r="O152" s="205">
        <f t="shared" si="9"/>
      </c>
      <c r="P152" s="39"/>
      <c r="Q152" s="101"/>
      <c r="R152" s="208">
        <f t="shared" si="10"/>
      </c>
      <c r="S152" s="210">
        <f t="shared" si="11"/>
      </c>
    </row>
    <row r="153" spans="1:19" ht="13.5">
      <c r="A153" s="1"/>
      <c r="B153" s="1"/>
      <c r="C153" s="78"/>
      <c r="D153" s="93">
        <f>IF(COUNT(명렬표!I53)&gt;0,명렬표!I53,"")</f>
      </c>
      <c r="E153" s="94">
        <f>IF(COUNTA(명렬표!J53)&gt;0,명렬표!J53,"")</f>
      </c>
      <c r="F153" s="39"/>
      <c r="G153" s="110"/>
      <c r="H153" s="110"/>
      <c r="I153" s="110"/>
      <c r="J153" s="110"/>
      <c r="K153" s="110"/>
      <c r="L153" s="110"/>
      <c r="M153" s="110"/>
      <c r="N153" s="152">
        <f t="shared" si="8"/>
      </c>
      <c r="O153" s="205">
        <f t="shared" si="9"/>
      </c>
      <c r="P153" s="39"/>
      <c r="Q153" s="101"/>
      <c r="R153" s="208">
        <f t="shared" si="10"/>
      </c>
      <c r="S153" s="210">
        <f t="shared" si="11"/>
      </c>
    </row>
    <row r="154" spans="1:19" ht="13.5">
      <c r="A154" s="1"/>
      <c r="B154" s="1"/>
      <c r="C154" s="78"/>
      <c r="D154" s="93">
        <f>IF(COUNT(명렬표!I54)&gt;0,명렬표!I54,"")</f>
      </c>
      <c r="E154" s="94">
        <f>IF(COUNTA(명렬표!J54)&gt;0,명렬표!J54,"")</f>
      </c>
      <c r="F154" s="39"/>
      <c r="G154" s="110"/>
      <c r="H154" s="110"/>
      <c r="I154" s="110"/>
      <c r="J154" s="110"/>
      <c r="K154" s="110"/>
      <c r="L154" s="110"/>
      <c r="M154" s="110"/>
      <c r="N154" s="152">
        <f t="shared" si="8"/>
      </c>
      <c r="O154" s="205">
        <f t="shared" si="9"/>
      </c>
      <c r="P154" s="39"/>
      <c r="Q154" s="101"/>
      <c r="R154" s="208">
        <f t="shared" si="10"/>
      </c>
      <c r="S154" s="210">
        <f t="shared" si="11"/>
      </c>
    </row>
    <row r="155" spans="1:19" ht="13.5">
      <c r="A155" s="1"/>
      <c r="B155" s="1"/>
      <c r="C155" s="78"/>
      <c r="D155" s="93">
        <f>IF(COUNT(명렬표!I55)&gt;0,명렬표!I55,"")</f>
      </c>
      <c r="E155" s="94">
        <f>IF(COUNTA(명렬표!J55)&gt;0,명렬표!J55,"")</f>
      </c>
      <c r="F155" s="39"/>
      <c r="G155" s="110"/>
      <c r="H155" s="110"/>
      <c r="I155" s="110"/>
      <c r="J155" s="110"/>
      <c r="K155" s="110"/>
      <c r="L155" s="110"/>
      <c r="M155" s="110"/>
      <c r="N155" s="152">
        <f t="shared" si="8"/>
      </c>
      <c r="O155" s="205">
        <f t="shared" si="9"/>
      </c>
      <c r="P155" s="39"/>
      <c r="Q155" s="101"/>
      <c r="R155" s="208">
        <f t="shared" si="10"/>
      </c>
      <c r="S155" s="210">
        <f t="shared" si="11"/>
      </c>
    </row>
    <row r="156" spans="1:19" ht="13.5">
      <c r="A156" s="1"/>
      <c r="B156" s="1"/>
      <c r="C156" s="78"/>
      <c r="D156" s="93">
        <f>IF(COUNT(명렬표!I56)&gt;0,명렬표!I56,"")</f>
      </c>
      <c r="E156" s="94">
        <f>IF(COUNTA(명렬표!J56)&gt;0,명렬표!J56,"")</f>
      </c>
      <c r="F156" s="39"/>
      <c r="G156" s="110"/>
      <c r="H156" s="110"/>
      <c r="I156" s="110"/>
      <c r="J156" s="110"/>
      <c r="K156" s="110"/>
      <c r="L156" s="110"/>
      <c r="M156" s="110"/>
      <c r="N156" s="152">
        <f t="shared" si="8"/>
      </c>
      <c r="O156" s="205">
        <f t="shared" si="9"/>
      </c>
      <c r="P156" s="39"/>
      <c r="Q156" s="101"/>
      <c r="R156" s="208">
        <f t="shared" si="10"/>
      </c>
      <c r="S156" s="210">
        <f t="shared" si="11"/>
      </c>
    </row>
    <row r="157" spans="1:19" ht="13.5">
      <c r="A157" s="1"/>
      <c r="B157" s="1"/>
      <c r="C157" s="78"/>
      <c r="D157" s="93">
        <f>IF(COUNT(명렬표!I57)&gt;0,명렬표!I57,"")</f>
      </c>
      <c r="E157" s="94">
        <f>IF(COUNTA(명렬표!J57)&gt;0,명렬표!J57,"")</f>
      </c>
      <c r="F157" s="39"/>
      <c r="G157" s="110"/>
      <c r="H157" s="110"/>
      <c r="I157" s="110"/>
      <c r="J157" s="110"/>
      <c r="K157" s="110"/>
      <c r="L157" s="110"/>
      <c r="M157" s="110"/>
      <c r="N157" s="152">
        <f t="shared" si="8"/>
      </c>
      <c r="O157" s="205">
        <f t="shared" si="9"/>
      </c>
      <c r="P157" s="39"/>
      <c r="Q157" s="101"/>
      <c r="R157" s="208">
        <f t="shared" si="10"/>
      </c>
      <c r="S157" s="210">
        <f t="shared" si="11"/>
      </c>
    </row>
    <row r="158" spans="1:19" ht="14.25" thickBot="1">
      <c r="A158" s="114"/>
      <c r="B158" s="114"/>
      <c r="C158" s="115"/>
      <c r="D158" s="95">
        <f>IF(COUNT(명렬표!I58)&gt;0,명렬표!I58,"")</f>
      </c>
      <c r="E158" s="90">
        <f>IF(COUNTA(명렬표!J58)&gt;0,명렬표!J58,"")</f>
      </c>
      <c r="F158" s="39"/>
      <c r="G158" s="110"/>
      <c r="H158" s="110"/>
      <c r="I158" s="110"/>
      <c r="J158" s="110"/>
      <c r="K158" s="110"/>
      <c r="L158" s="110"/>
      <c r="M158" s="110"/>
      <c r="N158" s="152">
        <f t="shared" si="8"/>
      </c>
      <c r="O158" s="205">
        <f t="shared" si="9"/>
      </c>
      <c r="P158" s="43"/>
      <c r="Q158" s="102"/>
      <c r="R158" s="208">
        <f t="shared" si="10"/>
      </c>
      <c r="S158" s="210">
        <f t="shared" si="11"/>
      </c>
    </row>
    <row r="159" spans="1:19" ht="13.5">
      <c r="A159" s="1"/>
      <c r="B159" s="1"/>
      <c r="C159" s="78"/>
      <c r="D159" s="93">
        <f>IF(COUNT(명렬표!L9)&gt;0,명렬표!L9,"")</f>
      </c>
      <c r="E159" s="94">
        <f>IF(COUNTA(명렬표!M9)&gt;0,명렬표!M9,"")</f>
      </c>
      <c r="F159" s="39"/>
      <c r="G159" s="110"/>
      <c r="H159" s="110"/>
      <c r="I159" s="110"/>
      <c r="J159" s="110"/>
      <c r="K159" s="110"/>
      <c r="L159" s="110"/>
      <c r="M159" s="110"/>
      <c r="N159" s="152">
        <f t="shared" si="8"/>
      </c>
      <c r="O159" s="205">
        <f t="shared" si="9"/>
      </c>
      <c r="P159" s="39"/>
      <c r="Q159" s="101"/>
      <c r="R159" s="208">
        <f t="shared" si="10"/>
      </c>
      <c r="S159" s="210">
        <f t="shared" si="11"/>
      </c>
    </row>
    <row r="160" spans="1:19" ht="13.5">
      <c r="A160" s="1"/>
      <c r="B160" s="1"/>
      <c r="C160" s="78"/>
      <c r="D160" s="93">
        <f>IF(COUNT(명렬표!L10)&gt;0,명렬표!L10,"")</f>
      </c>
      <c r="E160" s="94">
        <f>IF(COUNTA(명렬표!M10)&gt;0,명렬표!M10,"")</f>
      </c>
      <c r="F160" s="39"/>
      <c r="G160" s="110"/>
      <c r="H160" s="110"/>
      <c r="I160" s="110"/>
      <c r="J160" s="110"/>
      <c r="K160" s="110"/>
      <c r="L160" s="110"/>
      <c r="M160" s="110"/>
      <c r="N160" s="152">
        <f t="shared" si="8"/>
      </c>
      <c r="O160" s="205">
        <f t="shared" si="9"/>
      </c>
      <c r="P160" s="39"/>
      <c r="Q160" s="101"/>
      <c r="R160" s="208">
        <f t="shared" si="10"/>
      </c>
      <c r="S160" s="210">
        <f t="shared" si="11"/>
      </c>
    </row>
    <row r="161" spans="1:19" ht="13.5">
      <c r="A161" s="1"/>
      <c r="B161" s="268" t="s">
        <v>58</v>
      </c>
      <c r="C161" s="78"/>
      <c r="D161" s="93">
        <f>IF(COUNT(명렬표!L11)&gt;0,명렬표!L11,"")</f>
      </c>
      <c r="E161" s="94">
        <f>IF(COUNTA(명렬표!M11)&gt;0,명렬표!M11,"")</f>
      </c>
      <c r="F161" s="39"/>
      <c r="G161" s="110"/>
      <c r="H161" s="110"/>
      <c r="I161" s="110"/>
      <c r="J161" s="110"/>
      <c r="K161" s="110"/>
      <c r="L161" s="110"/>
      <c r="M161" s="110"/>
      <c r="N161" s="152">
        <f t="shared" si="8"/>
      </c>
      <c r="O161" s="205">
        <f t="shared" si="9"/>
      </c>
      <c r="P161" s="39"/>
      <c r="Q161" s="101"/>
      <c r="R161" s="208">
        <f t="shared" si="10"/>
      </c>
      <c r="S161" s="210">
        <f t="shared" si="11"/>
      </c>
    </row>
    <row r="162" spans="1:19" ht="13.5">
      <c r="A162" s="1"/>
      <c r="B162" s="269"/>
      <c r="C162" s="78"/>
      <c r="D162" s="93">
        <f>IF(COUNT(명렬표!L12)&gt;0,명렬표!L12,"")</f>
      </c>
      <c r="E162" s="94">
        <f>IF(COUNTA(명렬표!M12)&gt;0,명렬표!M12,"")</f>
      </c>
      <c r="F162" s="39"/>
      <c r="G162" s="110"/>
      <c r="H162" s="110"/>
      <c r="I162" s="110"/>
      <c r="J162" s="110"/>
      <c r="K162" s="110"/>
      <c r="L162" s="110"/>
      <c r="M162" s="110"/>
      <c r="N162" s="152">
        <f t="shared" si="8"/>
      </c>
      <c r="O162" s="205">
        <f t="shared" si="9"/>
      </c>
      <c r="P162" s="39"/>
      <c r="Q162" s="101"/>
      <c r="R162" s="208">
        <f t="shared" si="10"/>
      </c>
      <c r="S162" s="210">
        <f t="shared" si="11"/>
      </c>
    </row>
    <row r="163" spans="1:19" ht="13.5">
      <c r="A163" s="1"/>
      <c r="B163" s="269"/>
      <c r="C163" s="78"/>
      <c r="D163" s="93">
        <f>IF(COUNT(명렬표!L13)&gt;0,명렬표!L13,"")</f>
      </c>
      <c r="E163" s="94">
        <f>IF(COUNTA(명렬표!M13)&gt;0,명렬표!M13,"")</f>
      </c>
      <c r="F163" s="39"/>
      <c r="G163" s="110"/>
      <c r="H163" s="110"/>
      <c r="I163" s="110"/>
      <c r="J163" s="110"/>
      <c r="K163" s="110"/>
      <c r="L163" s="110"/>
      <c r="M163" s="110"/>
      <c r="N163" s="152">
        <f t="shared" si="8"/>
      </c>
      <c r="O163" s="205">
        <f t="shared" si="9"/>
      </c>
      <c r="P163" s="39"/>
      <c r="Q163" s="101"/>
      <c r="R163" s="208">
        <f t="shared" si="10"/>
      </c>
      <c r="S163" s="210">
        <f t="shared" si="11"/>
      </c>
    </row>
    <row r="164" spans="1:19" ht="13.5">
      <c r="A164" s="1"/>
      <c r="B164" s="269"/>
      <c r="C164" s="78"/>
      <c r="D164" s="93">
        <f>IF(COUNT(명렬표!L14)&gt;0,명렬표!L14,"")</f>
      </c>
      <c r="E164" s="94">
        <f>IF(COUNTA(명렬표!M14)&gt;0,명렬표!M14,"")</f>
      </c>
      <c r="F164" s="39"/>
      <c r="G164" s="110"/>
      <c r="H164" s="110"/>
      <c r="I164" s="110"/>
      <c r="J164" s="110"/>
      <c r="K164" s="110"/>
      <c r="L164" s="110"/>
      <c r="M164" s="110"/>
      <c r="N164" s="152">
        <f t="shared" si="8"/>
      </c>
      <c r="O164" s="205">
        <f t="shared" si="9"/>
      </c>
      <c r="P164" s="39"/>
      <c r="Q164" s="101"/>
      <c r="R164" s="208">
        <f t="shared" si="10"/>
      </c>
      <c r="S164" s="210">
        <f t="shared" si="11"/>
      </c>
    </row>
    <row r="165" spans="1:19" ht="13.5">
      <c r="A165" s="1"/>
      <c r="B165" s="269"/>
      <c r="C165" s="78"/>
      <c r="D165" s="93">
        <f>IF(COUNT(명렬표!L15)&gt;0,명렬표!L15,"")</f>
      </c>
      <c r="E165" s="94">
        <f>IF(COUNTA(명렬표!M15)&gt;0,명렬표!M15,"")</f>
      </c>
      <c r="F165" s="39"/>
      <c r="G165" s="110"/>
      <c r="H165" s="110"/>
      <c r="I165" s="110"/>
      <c r="J165" s="110"/>
      <c r="K165" s="110"/>
      <c r="L165" s="110"/>
      <c r="M165" s="110"/>
      <c r="N165" s="152">
        <f t="shared" si="8"/>
      </c>
      <c r="O165" s="205">
        <f t="shared" si="9"/>
      </c>
      <c r="P165" s="39"/>
      <c r="Q165" s="101"/>
      <c r="R165" s="208">
        <f t="shared" si="10"/>
      </c>
      <c r="S165" s="210">
        <f t="shared" si="11"/>
      </c>
    </row>
    <row r="166" spans="1:19" ht="13.5">
      <c r="A166" s="1"/>
      <c r="B166" s="269"/>
      <c r="C166" s="78"/>
      <c r="D166" s="93">
        <f>IF(COUNT(명렬표!L16)&gt;0,명렬표!L16,"")</f>
      </c>
      <c r="E166" s="94">
        <f>IF(COUNTA(명렬표!M16)&gt;0,명렬표!M16,"")</f>
      </c>
      <c r="F166" s="39"/>
      <c r="G166" s="110"/>
      <c r="H166" s="110"/>
      <c r="I166" s="110"/>
      <c r="J166" s="110"/>
      <c r="K166" s="110"/>
      <c r="L166" s="110"/>
      <c r="M166" s="110"/>
      <c r="N166" s="152">
        <f t="shared" si="8"/>
      </c>
      <c r="O166" s="205">
        <f t="shared" si="9"/>
      </c>
      <c r="P166" s="39"/>
      <c r="Q166" s="101"/>
      <c r="R166" s="208">
        <f t="shared" si="10"/>
      </c>
      <c r="S166" s="210">
        <f t="shared" si="11"/>
      </c>
    </row>
    <row r="167" spans="1:19" ht="13.5">
      <c r="A167" s="1"/>
      <c r="B167" s="270"/>
      <c r="C167" s="78"/>
      <c r="D167" s="93">
        <f>IF(COUNT(명렬표!L17)&gt;0,명렬표!L17,"")</f>
      </c>
      <c r="E167" s="94">
        <f>IF(COUNTA(명렬표!M17)&gt;0,명렬표!M17,"")</f>
      </c>
      <c r="F167" s="39"/>
      <c r="G167" s="110"/>
      <c r="H167" s="110"/>
      <c r="I167" s="110"/>
      <c r="J167" s="110"/>
      <c r="K167" s="110"/>
      <c r="L167" s="110"/>
      <c r="M167" s="110"/>
      <c r="N167" s="152">
        <f t="shared" si="8"/>
      </c>
      <c r="O167" s="205">
        <f t="shared" si="9"/>
      </c>
      <c r="P167" s="39"/>
      <c r="Q167" s="101"/>
      <c r="R167" s="208">
        <f t="shared" si="10"/>
      </c>
      <c r="S167" s="210">
        <f t="shared" si="11"/>
      </c>
    </row>
    <row r="168" spans="1:19" ht="13.5">
      <c r="A168" s="1"/>
      <c r="B168" s="1"/>
      <c r="C168" s="78"/>
      <c r="D168" s="93">
        <f>IF(COUNT(명렬표!L18)&gt;0,명렬표!L18,"")</f>
      </c>
      <c r="E168" s="94">
        <f>IF(COUNTA(명렬표!M18)&gt;0,명렬표!M18,"")</f>
      </c>
      <c r="F168" s="39"/>
      <c r="G168" s="110"/>
      <c r="H168" s="110"/>
      <c r="I168" s="110"/>
      <c r="J168" s="110"/>
      <c r="K168" s="110"/>
      <c r="L168" s="110"/>
      <c r="M168" s="110"/>
      <c r="N168" s="152">
        <f t="shared" si="8"/>
      </c>
      <c r="O168" s="205">
        <f t="shared" si="9"/>
      </c>
      <c r="P168" s="39"/>
      <c r="Q168" s="101"/>
      <c r="R168" s="208">
        <f t="shared" si="10"/>
      </c>
      <c r="S168" s="210">
        <f t="shared" si="11"/>
      </c>
    </row>
    <row r="169" spans="1:19" ht="13.5">
      <c r="A169" s="1"/>
      <c r="B169" s="1"/>
      <c r="C169" s="78"/>
      <c r="D169" s="93">
        <f>IF(COUNT(명렬표!L19)&gt;0,명렬표!L19,"")</f>
      </c>
      <c r="E169" s="94">
        <f>IF(COUNTA(명렬표!M19)&gt;0,명렬표!M19,"")</f>
      </c>
      <c r="F169" s="39"/>
      <c r="G169" s="110"/>
      <c r="H169" s="110"/>
      <c r="I169" s="110"/>
      <c r="J169" s="110"/>
      <c r="K169" s="110"/>
      <c r="L169" s="110"/>
      <c r="M169" s="110"/>
      <c r="N169" s="152">
        <f t="shared" si="8"/>
      </c>
      <c r="O169" s="205">
        <f t="shared" si="9"/>
      </c>
      <c r="P169" s="39"/>
      <c r="Q169" s="101"/>
      <c r="R169" s="208">
        <f t="shared" si="10"/>
      </c>
      <c r="S169" s="210">
        <f t="shared" si="11"/>
      </c>
    </row>
    <row r="170" spans="1:19" ht="13.5">
      <c r="A170" s="1"/>
      <c r="B170" s="1"/>
      <c r="C170" s="78"/>
      <c r="D170" s="93">
        <f>IF(COUNT(명렬표!L20)&gt;0,명렬표!L20,"")</f>
      </c>
      <c r="E170" s="94">
        <f>IF(COUNTA(명렬표!M20)&gt;0,명렬표!M20,"")</f>
      </c>
      <c r="F170" s="39"/>
      <c r="G170" s="110"/>
      <c r="H170" s="110"/>
      <c r="I170" s="110"/>
      <c r="J170" s="110"/>
      <c r="K170" s="110"/>
      <c r="L170" s="110"/>
      <c r="M170" s="110"/>
      <c r="N170" s="152">
        <f t="shared" si="8"/>
      </c>
      <c r="O170" s="205">
        <f t="shared" si="9"/>
      </c>
      <c r="P170" s="39"/>
      <c r="Q170" s="101"/>
      <c r="R170" s="208">
        <f t="shared" si="10"/>
      </c>
      <c r="S170" s="210">
        <f t="shared" si="11"/>
      </c>
    </row>
    <row r="171" spans="1:19" ht="13.5">
      <c r="A171" s="1"/>
      <c r="B171" s="1"/>
      <c r="C171" s="78"/>
      <c r="D171" s="93">
        <f>IF(COUNT(명렬표!L21)&gt;0,명렬표!L21,"")</f>
      </c>
      <c r="E171" s="94">
        <f>IF(COUNTA(명렬표!M21)&gt;0,명렬표!M21,"")</f>
      </c>
      <c r="F171" s="39"/>
      <c r="G171" s="110"/>
      <c r="H171" s="110"/>
      <c r="I171" s="110"/>
      <c r="J171" s="110"/>
      <c r="K171" s="110"/>
      <c r="L171" s="110"/>
      <c r="M171" s="110"/>
      <c r="N171" s="152">
        <f t="shared" si="8"/>
      </c>
      <c r="O171" s="205">
        <f t="shared" si="9"/>
      </c>
      <c r="P171" s="39"/>
      <c r="Q171" s="101"/>
      <c r="R171" s="208">
        <f t="shared" si="10"/>
      </c>
      <c r="S171" s="210">
        <f t="shared" si="11"/>
      </c>
    </row>
    <row r="172" spans="1:19" ht="13.5">
      <c r="A172" s="1"/>
      <c r="B172" s="1"/>
      <c r="C172" s="78"/>
      <c r="D172" s="93">
        <f>IF(COUNT(명렬표!L22)&gt;0,명렬표!L22,"")</f>
      </c>
      <c r="E172" s="94">
        <f>IF(COUNTA(명렬표!M22)&gt;0,명렬표!M22,"")</f>
      </c>
      <c r="F172" s="39"/>
      <c r="G172" s="110"/>
      <c r="H172" s="110"/>
      <c r="I172" s="110"/>
      <c r="J172" s="110"/>
      <c r="K172" s="110"/>
      <c r="L172" s="110"/>
      <c r="M172" s="110"/>
      <c r="N172" s="152">
        <f t="shared" si="8"/>
      </c>
      <c r="O172" s="205">
        <f t="shared" si="9"/>
      </c>
      <c r="P172" s="39"/>
      <c r="Q172" s="101"/>
      <c r="R172" s="208">
        <f t="shared" si="10"/>
      </c>
      <c r="S172" s="210">
        <f t="shared" si="11"/>
      </c>
    </row>
    <row r="173" spans="1:19" ht="13.5">
      <c r="A173" s="1"/>
      <c r="B173" s="1"/>
      <c r="C173" s="78"/>
      <c r="D173" s="93">
        <f>IF(COUNT(명렬표!L23)&gt;0,명렬표!L23,"")</f>
      </c>
      <c r="E173" s="94">
        <f>IF(COUNTA(명렬표!M23)&gt;0,명렬표!M23,"")</f>
      </c>
      <c r="F173" s="39"/>
      <c r="G173" s="110"/>
      <c r="H173" s="110"/>
      <c r="I173" s="110"/>
      <c r="J173" s="110"/>
      <c r="K173" s="110"/>
      <c r="L173" s="110"/>
      <c r="M173" s="110"/>
      <c r="N173" s="152">
        <f t="shared" si="8"/>
      </c>
      <c r="O173" s="205">
        <f t="shared" si="9"/>
      </c>
      <c r="P173" s="39"/>
      <c r="Q173" s="101"/>
      <c r="R173" s="208">
        <f t="shared" si="10"/>
      </c>
      <c r="S173" s="210">
        <f t="shared" si="11"/>
      </c>
    </row>
    <row r="174" spans="1:19" ht="13.5">
      <c r="A174" s="1"/>
      <c r="B174" s="1"/>
      <c r="C174" s="78"/>
      <c r="D174" s="93">
        <f>IF(COUNT(명렬표!L24)&gt;0,명렬표!L24,"")</f>
      </c>
      <c r="E174" s="94">
        <f>IF(COUNTA(명렬표!M24)&gt;0,명렬표!M24,"")</f>
      </c>
      <c r="F174" s="39"/>
      <c r="G174" s="110"/>
      <c r="H174" s="110"/>
      <c r="I174" s="110"/>
      <c r="J174" s="110"/>
      <c r="K174" s="110"/>
      <c r="L174" s="110"/>
      <c r="M174" s="110"/>
      <c r="N174" s="152">
        <f t="shared" si="8"/>
      </c>
      <c r="O174" s="205">
        <f t="shared" si="9"/>
      </c>
      <c r="P174" s="39"/>
      <c r="Q174" s="101"/>
      <c r="R174" s="208">
        <f t="shared" si="10"/>
      </c>
      <c r="S174" s="210">
        <f t="shared" si="11"/>
      </c>
    </row>
    <row r="175" spans="1:19" ht="13.5">
      <c r="A175" s="1"/>
      <c r="B175" s="1"/>
      <c r="C175" s="78"/>
      <c r="D175" s="93">
        <f>IF(COUNT(명렬표!L25)&gt;0,명렬표!L25,"")</f>
      </c>
      <c r="E175" s="94">
        <f>IF(COUNTA(명렬표!M25)&gt;0,명렬표!M25,"")</f>
      </c>
      <c r="F175" s="39"/>
      <c r="G175" s="110"/>
      <c r="H175" s="110"/>
      <c r="I175" s="110"/>
      <c r="J175" s="110"/>
      <c r="K175" s="110"/>
      <c r="L175" s="110"/>
      <c r="M175" s="110"/>
      <c r="N175" s="152">
        <f t="shared" si="8"/>
      </c>
      <c r="O175" s="205">
        <f t="shared" si="9"/>
      </c>
      <c r="P175" s="39"/>
      <c r="Q175" s="101"/>
      <c r="R175" s="208">
        <f t="shared" si="10"/>
      </c>
      <c r="S175" s="210">
        <f t="shared" si="11"/>
      </c>
    </row>
    <row r="176" spans="1:19" ht="13.5">
      <c r="A176" s="1"/>
      <c r="B176" s="1"/>
      <c r="C176" s="78"/>
      <c r="D176" s="93">
        <f>IF(COUNT(명렬표!L26)&gt;0,명렬표!L26,"")</f>
      </c>
      <c r="E176" s="94">
        <f>IF(COUNTA(명렬표!M26)&gt;0,명렬표!M26,"")</f>
      </c>
      <c r="F176" s="39"/>
      <c r="G176" s="110"/>
      <c r="H176" s="110"/>
      <c r="I176" s="110"/>
      <c r="J176" s="110"/>
      <c r="K176" s="110"/>
      <c r="L176" s="110"/>
      <c r="M176" s="110"/>
      <c r="N176" s="152">
        <f t="shared" si="8"/>
      </c>
      <c r="O176" s="205">
        <f t="shared" si="9"/>
      </c>
      <c r="P176" s="39"/>
      <c r="Q176" s="101"/>
      <c r="R176" s="208">
        <f t="shared" si="10"/>
      </c>
      <c r="S176" s="210">
        <f t="shared" si="11"/>
      </c>
    </row>
    <row r="177" spans="1:19" ht="13.5">
      <c r="A177" s="1"/>
      <c r="B177" s="1"/>
      <c r="C177" s="78"/>
      <c r="D177" s="93">
        <f>IF(COUNT(명렬표!L27)&gt;0,명렬표!L27,"")</f>
      </c>
      <c r="E177" s="94">
        <f>IF(COUNTA(명렬표!M27)&gt;0,명렬표!M27,"")</f>
      </c>
      <c r="F177" s="39"/>
      <c r="G177" s="110"/>
      <c r="H177" s="110"/>
      <c r="I177" s="110"/>
      <c r="J177" s="110"/>
      <c r="K177" s="110"/>
      <c r="L177" s="110"/>
      <c r="M177" s="110"/>
      <c r="N177" s="152">
        <f t="shared" si="8"/>
      </c>
      <c r="O177" s="205">
        <f t="shared" si="9"/>
      </c>
      <c r="P177" s="39"/>
      <c r="Q177" s="101"/>
      <c r="R177" s="208">
        <f t="shared" si="10"/>
      </c>
      <c r="S177" s="210">
        <f t="shared" si="11"/>
      </c>
    </row>
    <row r="178" spans="1:19" ht="13.5">
      <c r="A178" s="1"/>
      <c r="B178" s="1"/>
      <c r="C178" s="78"/>
      <c r="D178" s="93">
        <f>IF(COUNT(명렬표!L28)&gt;0,명렬표!L28,"")</f>
      </c>
      <c r="E178" s="94">
        <f>IF(COUNTA(명렬표!M28)&gt;0,명렬표!M28,"")</f>
      </c>
      <c r="F178" s="39"/>
      <c r="G178" s="110"/>
      <c r="H178" s="110"/>
      <c r="I178" s="110"/>
      <c r="J178" s="110"/>
      <c r="K178" s="110"/>
      <c r="L178" s="110"/>
      <c r="M178" s="110"/>
      <c r="N178" s="152">
        <f t="shared" si="8"/>
      </c>
      <c r="O178" s="205">
        <f t="shared" si="9"/>
      </c>
      <c r="P178" s="39"/>
      <c r="Q178" s="101"/>
      <c r="R178" s="208">
        <f t="shared" si="10"/>
      </c>
      <c r="S178" s="210">
        <f t="shared" si="11"/>
      </c>
    </row>
    <row r="179" spans="1:19" ht="13.5">
      <c r="A179" s="1"/>
      <c r="B179" s="1"/>
      <c r="C179" s="78"/>
      <c r="D179" s="93">
        <f>IF(COUNT(명렬표!L29)&gt;0,명렬표!L29,"")</f>
      </c>
      <c r="E179" s="94">
        <f>IF(COUNTA(명렬표!M29)&gt;0,명렬표!M29,"")</f>
      </c>
      <c r="F179" s="39"/>
      <c r="G179" s="110"/>
      <c r="H179" s="110"/>
      <c r="I179" s="110"/>
      <c r="J179" s="110"/>
      <c r="K179" s="110"/>
      <c r="L179" s="110"/>
      <c r="M179" s="110"/>
      <c r="N179" s="152">
        <f t="shared" si="8"/>
      </c>
      <c r="O179" s="205">
        <f t="shared" si="9"/>
      </c>
      <c r="P179" s="39"/>
      <c r="Q179" s="101"/>
      <c r="R179" s="208">
        <f t="shared" si="10"/>
      </c>
      <c r="S179" s="210">
        <f t="shared" si="11"/>
      </c>
    </row>
    <row r="180" spans="1:19" ht="13.5">
      <c r="A180" s="1"/>
      <c r="B180" s="1"/>
      <c r="C180" s="78"/>
      <c r="D180" s="93">
        <f>IF(COUNT(명렬표!L30)&gt;0,명렬표!L30,"")</f>
      </c>
      <c r="E180" s="94">
        <f>IF(COUNTA(명렬표!M30)&gt;0,명렬표!M30,"")</f>
      </c>
      <c r="F180" s="39"/>
      <c r="G180" s="110"/>
      <c r="H180" s="110"/>
      <c r="I180" s="110"/>
      <c r="J180" s="110"/>
      <c r="K180" s="110"/>
      <c r="L180" s="110"/>
      <c r="M180" s="110"/>
      <c r="N180" s="152">
        <f t="shared" si="8"/>
      </c>
      <c r="O180" s="205">
        <f t="shared" si="9"/>
      </c>
      <c r="P180" s="39"/>
      <c r="Q180" s="101"/>
      <c r="R180" s="208">
        <f t="shared" si="10"/>
      </c>
      <c r="S180" s="210">
        <f t="shared" si="11"/>
      </c>
    </row>
    <row r="181" spans="1:19" ht="13.5">
      <c r="A181" s="1"/>
      <c r="B181" s="1"/>
      <c r="C181" s="78"/>
      <c r="D181" s="93">
        <f>IF(COUNT(명렬표!L31)&gt;0,명렬표!L31,"")</f>
      </c>
      <c r="E181" s="94">
        <f>IF(COUNTA(명렬표!M31)&gt;0,명렬표!M31,"")</f>
      </c>
      <c r="F181" s="39"/>
      <c r="G181" s="110"/>
      <c r="H181" s="110"/>
      <c r="I181" s="110"/>
      <c r="J181" s="110"/>
      <c r="K181" s="110"/>
      <c r="L181" s="110"/>
      <c r="M181" s="110"/>
      <c r="N181" s="152">
        <f t="shared" si="8"/>
      </c>
      <c r="O181" s="205">
        <f t="shared" si="9"/>
      </c>
      <c r="P181" s="39"/>
      <c r="Q181" s="101"/>
      <c r="R181" s="208">
        <f t="shared" si="10"/>
      </c>
      <c r="S181" s="210">
        <f t="shared" si="11"/>
      </c>
    </row>
    <row r="182" spans="1:19" ht="13.5">
      <c r="A182" s="1"/>
      <c r="B182" s="1"/>
      <c r="C182" s="78"/>
      <c r="D182" s="93">
        <f>IF(COUNT(명렬표!L32)&gt;0,명렬표!L32,"")</f>
      </c>
      <c r="E182" s="94">
        <f>IF(COUNTA(명렬표!M32)&gt;0,명렬표!M32,"")</f>
      </c>
      <c r="F182" s="39"/>
      <c r="G182" s="110"/>
      <c r="H182" s="110"/>
      <c r="I182" s="110"/>
      <c r="J182" s="110"/>
      <c r="K182" s="110"/>
      <c r="L182" s="110"/>
      <c r="M182" s="110"/>
      <c r="N182" s="152">
        <f t="shared" si="8"/>
      </c>
      <c r="O182" s="205">
        <f t="shared" si="9"/>
      </c>
      <c r="P182" s="39"/>
      <c r="Q182" s="101"/>
      <c r="R182" s="208">
        <f t="shared" si="10"/>
      </c>
      <c r="S182" s="210">
        <f t="shared" si="11"/>
      </c>
    </row>
    <row r="183" spans="1:19" ht="13.5">
      <c r="A183" s="1"/>
      <c r="B183" s="1"/>
      <c r="C183" s="78"/>
      <c r="D183" s="93">
        <f>IF(COUNT(명렬표!L33)&gt;0,명렬표!L33,"")</f>
      </c>
      <c r="E183" s="94">
        <f>IF(COUNTA(명렬표!M33)&gt;0,명렬표!M33,"")</f>
      </c>
      <c r="F183" s="39"/>
      <c r="G183" s="110"/>
      <c r="H183" s="110"/>
      <c r="I183" s="110"/>
      <c r="J183" s="110"/>
      <c r="K183" s="110"/>
      <c r="L183" s="110"/>
      <c r="M183" s="110"/>
      <c r="N183" s="152">
        <f t="shared" si="8"/>
      </c>
      <c r="O183" s="205">
        <f t="shared" si="9"/>
      </c>
      <c r="P183" s="39"/>
      <c r="Q183" s="101"/>
      <c r="R183" s="208">
        <f t="shared" si="10"/>
      </c>
      <c r="S183" s="210">
        <f t="shared" si="11"/>
      </c>
    </row>
    <row r="184" spans="1:19" ht="13.5">
      <c r="A184" s="1"/>
      <c r="B184" s="1"/>
      <c r="C184" s="78"/>
      <c r="D184" s="93">
        <f>IF(COUNT(명렬표!L34)&gt;0,명렬표!L34,"")</f>
      </c>
      <c r="E184" s="94">
        <f>IF(COUNTA(명렬표!M34)&gt;0,명렬표!M34,"")</f>
      </c>
      <c r="F184" s="39"/>
      <c r="G184" s="110"/>
      <c r="H184" s="110"/>
      <c r="I184" s="110"/>
      <c r="J184" s="110"/>
      <c r="K184" s="110"/>
      <c r="L184" s="110"/>
      <c r="M184" s="110"/>
      <c r="N184" s="152">
        <f t="shared" si="8"/>
      </c>
      <c r="O184" s="205">
        <f t="shared" si="9"/>
      </c>
      <c r="P184" s="39"/>
      <c r="Q184" s="101"/>
      <c r="R184" s="208">
        <f t="shared" si="10"/>
      </c>
      <c r="S184" s="210">
        <f t="shared" si="11"/>
      </c>
    </row>
    <row r="185" spans="1:19" ht="13.5">
      <c r="A185" s="1"/>
      <c r="B185" s="1"/>
      <c r="C185" s="78"/>
      <c r="D185" s="93">
        <f>IF(COUNT(명렬표!L35)&gt;0,명렬표!L35,"")</f>
      </c>
      <c r="E185" s="94">
        <f>IF(COUNTA(명렬표!M35)&gt;0,명렬표!M35,"")</f>
      </c>
      <c r="F185" s="39"/>
      <c r="G185" s="110"/>
      <c r="H185" s="110"/>
      <c r="I185" s="110"/>
      <c r="J185" s="110"/>
      <c r="K185" s="110"/>
      <c r="L185" s="110"/>
      <c r="M185" s="110"/>
      <c r="N185" s="152">
        <f t="shared" si="8"/>
      </c>
      <c r="O185" s="205">
        <f t="shared" si="9"/>
      </c>
      <c r="P185" s="39"/>
      <c r="Q185" s="101"/>
      <c r="R185" s="208">
        <f t="shared" si="10"/>
      </c>
      <c r="S185" s="210">
        <f t="shared" si="11"/>
      </c>
    </row>
    <row r="186" spans="1:19" ht="13.5">
      <c r="A186" s="1"/>
      <c r="B186" s="1"/>
      <c r="C186" s="78"/>
      <c r="D186" s="93">
        <f>IF(COUNT(명렬표!L36)&gt;0,명렬표!L36,"")</f>
      </c>
      <c r="E186" s="94">
        <f>IF(COUNTA(명렬표!M36)&gt;0,명렬표!M36,"")</f>
      </c>
      <c r="F186" s="39"/>
      <c r="G186" s="110"/>
      <c r="H186" s="110"/>
      <c r="I186" s="110"/>
      <c r="J186" s="110"/>
      <c r="K186" s="110"/>
      <c r="L186" s="110"/>
      <c r="M186" s="110"/>
      <c r="N186" s="152">
        <f t="shared" si="8"/>
      </c>
      <c r="O186" s="205">
        <f t="shared" si="9"/>
      </c>
      <c r="P186" s="39"/>
      <c r="Q186" s="101"/>
      <c r="R186" s="208">
        <f t="shared" si="10"/>
      </c>
      <c r="S186" s="210">
        <f t="shared" si="11"/>
      </c>
    </row>
    <row r="187" spans="1:19" ht="13.5">
      <c r="A187" s="1"/>
      <c r="B187" s="1"/>
      <c r="C187" s="78"/>
      <c r="D187" s="93">
        <f>IF(COUNT(명렬표!L37)&gt;0,명렬표!L37,"")</f>
      </c>
      <c r="E187" s="94">
        <f>IF(COUNTA(명렬표!M37)&gt;0,명렬표!M37,"")</f>
      </c>
      <c r="F187" s="39"/>
      <c r="G187" s="110"/>
      <c r="H187" s="110"/>
      <c r="I187" s="110"/>
      <c r="J187" s="110"/>
      <c r="K187" s="110"/>
      <c r="L187" s="110"/>
      <c r="M187" s="110"/>
      <c r="N187" s="152">
        <f t="shared" si="8"/>
      </c>
      <c r="O187" s="205">
        <f t="shared" si="9"/>
      </c>
      <c r="P187" s="39"/>
      <c r="Q187" s="101"/>
      <c r="R187" s="208">
        <f t="shared" si="10"/>
      </c>
      <c r="S187" s="210">
        <f t="shared" si="11"/>
      </c>
    </row>
    <row r="188" spans="1:19" ht="13.5">
      <c r="A188" s="1"/>
      <c r="B188" s="1"/>
      <c r="C188" s="78"/>
      <c r="D188" s="93">
        <f>IF(COUNT(명렬표!L38)&gt;0,명렬표!L38,"")</f>
      </c>
      <c r="E188" s="94">
        <f>IF(COUNTA(명렬표!M38)&gt;0,명렬표!M38,"")</f>
      </c>
      <c r="F188" s="39"/>
      <c r="G188" s="110"/>
      <c r="H188" s="110"/>
      <c r="I188" s="110"/>
      <c r="J188" s="110"/>
      <c r="K188" s="110"/>
      <c r="L188" s="110"/>
      <c r="M188" s="110"/>
      <c r="N188" s="152">
        <f t="shared" si="8"/>
      </c>
      <c r="O188" s="205">
        <f t="shared" si="9"/>
      </c>
      <c r="P188" s="39"/>
      <c r="Q188" s="101"/>
      <c r="R188" s="208">
        <f t="shared" si="10"/>
      </c>
      <c r="S188" s="210">
        <f t="shared" si="11"/>
      </c>
    </row>
    <row r="189" spans="1:19" ht="13.5">
      <c r="A189" s="1"/>
      <c r="B189" s="1"/>
      <c r="C189" s="78"/>
      <c r="D189" s="93">
        <f>IF(COUNT(명렬표!L39)&gt;0,명렬표!L39,"")</f>
      </c>
      <c r="E189" s="94">
        <f>IF(COUNTA(명렬표!M39)&gt;0,명렬표!M39,"")</f>
      </c>
      <c r="F189" s="39"/>
      <c r="G189" s="110"/>
      <c r="H189" s="110"/>
      <c r="I189" s="110"/>
      <c r="J189" s="110"/>
      <c r="K189" s="110"/>
      <c r="L189" s="110"/>
      <c r="M189" s="110"/>
      <c r="N189" s="152">
        <f t="shared" si="8"/>
      </c>
      <c r="O189" s="205">
        <f t="shared" si="9"/>
      </c>
      <c r="P189" s="39"/>
      <c r="Q189" s="101"/>
      <c r="R189" s="208">
        <f t="shared" si="10"/>
      </c>
      <c r="S189" s="210">
        <f t="shared" si="11"/>
      </c>
    </row>
    <row r="190" spans="1:19" ht="13.5">
      <c r="A190" s="1"/>
      <c r="B190" s="1"/>
      <c r="C190" s="78"/>
      <c r="D190" s="93">
        <f>IF(COUNT(명렬표!L40)&gt;0,명렬표!L40,"")</f>
      </c>
      <c r="E190" s="94">
        <f>IF(COUNTA(명렬표!M40)&gt;0,명렬표!M40,"")</f>
      </c>
      <c r="F190" s="39"/>
      <c r="G190" s="110"/>
      <c r="H190" s="110"/>
      <c r="I190" s="110"/>
      <c r="J190" s="110"/>
      <c r="K190" s="110"/>
      <c r="L190" s="110"/>
      <c r="M190" s="110"/>
      <c r="N190" s="152">
        <f t="shared" si="8"/>
      </c>
      <c r="O190" s="205">
        <f t="shared" si="9"/>
      </c>
      <c r="P190" s="39"/>
      <c r="Q190" s="101"/>
      <c r="R190" s="208">
        <f t="shared" si="10"/>
      </c>
      <c r="S190" s="210">
        <f t="shared" si="11"/>
      </c>
    </row>
    <row r="191" spans="1:19" ht="13.5">
      <c r="A191" s="1"/>
      <c r="B191" s="1"/>
      <c r="C191" s="78"/>
      <c r="D191" s="93">
        <f>IF(COUNT(명렬표!L41)&gt;0,명렬표!L41,"")</f>
      </c>
      <c r="E191" s="94">
        <f>IF(COUNTA(명렬표!M41)&gt;0,명렬표!M41,"")</f>
      </c>
      <c r="F191" s="39"/>
      <c r="G191" s="110"/>
      <c r="H191" s="110"/>
      <c r="I191" s="110"/>
      <c r="J191" s="110"/>
      <c r="K191" s="110"/>
      <c r="L191" s="110"/>
      <c r="M191" s="110"/>
      <c r="N191" s="152">
        <f t="shared" si="8"/>
      </c>
      <c r="O191" s="205">
        <f t="shared" si="9"/>
      </c>
      <c r="P191" s="39"/>
      <c r="Q191" s="101"/>
      <c r="R191" s="208">
        <f t="shared" si="10"/>
      </c>
      <c r="S191" s="210">
        <f t="shared" si="11"/>
      </c>
    </row>
    <row r="192" spans="1:19" ht="13.5">
      <c r="A192" s="1"/>
      <c r="B192" s="1"/>
      <c r="C192" s="78"/>
      <c r="D192" s="93">
        <f>IF(COUNT(명렬표!L42)&gt;0,명렬표!L42,"")</f>
      </c>
      <c r="E192" s="94">
        <f>IF(COUNTA(명렬표!M42)&gt;0,명렬표!M42,"")</f>
      </c>
      <c r="F192" s="39"/>
      <c r="G192" s="110"/>
      <c r="H192" s="110"/>
      <c r="I192" s="110"/>
      <c r="J192" s="110"/>
      <c r="K192" s="110"/>
      <c r="L192" s="110"/>
      <c r="M192" s="110"/>
      <c r="N192" s="152">
        <f t="shared" si="8"/>
      </c>
      <c r="O192" s="205">
        <f t="shared" si="9"/>
      </c>
      <c r="P192" s="39"/>
      <c r="Q192" s="101"/>
      <c r="R192" s="208">
        <f t="shared" si="10"/>
      </c>
      <c r="S192" s="210">
        <f t="shared" si="11"/>
      </c>
    </row>
    <row r="193" spans="1:19" ht="13.5">
      <c r="A193" s="1"/>
      <c r="B193" s="1"/>
      <c r="C193" s="78"/>
      <c r="D193" s="93">
        <f>IF(COUNT(명렬표!L43)&gt;0,명렬표!L43,"")</f>
      </c>
      <c r="E193" s="94">
        <f>IF(COUNTA(명렬표!M43)&gt;0,명렬표!M43,"")</f>
      </c>
      <c r="F193" s="39"/>
      <c r="G193" s="110"/>
      <c r="H193" s="110"/>
      <c r="I193" s="110"/>
      <c r="J193" s="110"/>
      <c r="K193" s="110"/>
      <c r="L193" s="110"/>
      <c r="M193" s="110"/>
      <c r="N193" s="152">
        <f t="shared" si="8"/>
      </c>
      <c r="O193" s="205">
        <f t="shared" si="9"/>
      </c>
      <c r="P193" s="39"/>
      <c r="Q193" s="101"/>
      <c r="R193" s="208">
        <f t="shared" si="10"/>
      </c>
      <c r="S193" s="210">
        <f t="shared" si="11"/>
      </c>
    </row>
    <row r="194" spans="1:19" ht="13.5">
      <c r="A194" s="1"/>
      <c r="B194" s="1"/>
      <c r="C194" s="78"/>
      <c r="D194" s="93">
        <f>IF(COUNT(명렬표!L44)&gt;0,명렬표!L44,"")</f>
      </c>
      <c r="E194" s="94">
        <f>IF(COUNTA(명렬표!M44)&gt;0,명렬표!M44,"")</f>
      </c>
      <c r="F194" s="39"/>
      <c r="G194" s="110"/>
      <c r="H194" s="110"/>
      <c r="I194" s="110"/>
      <c r="J194" s="110"/>
      <c r="K194" s="110"/>
      <c r="L194" s="110"/>
      <c r="M194" s="110"/>
      <c r="N194" s="152">
        <f t="shared" si="8"/>
      </c>
      <c r="O194" s="205">
        <f t="shared" si="9"/>
      </c>
      <c r="P194" s="39"/>
      <c r="Q194" s="101"/>
      <c r="R194" s="208">
        <f t="shared" si="10"/>
      </c>
      <c r="S194" s="210">
        <f t="shared" si="11"/>
      </c>
    </row>
    <row r="195" spans="1:19" ht="13.5">
      <c r="A195" s="1"/>
      <c r="B195" s="1"/>
      <c r="C195" s="78"/>
      <c r="D195" s="93">
        <f>IF(COUNT(명렬표!L45)&gt;0,명렬표!L45,"")</f>
      </c>
      <c r="E195" s="94">
        <f>IF(COUNTA(명렬표!M45)&gt;0,명렬표!M45,"")</f>
      </c>
      <c r="F195" s="39"/>
      <c r="G195" s="110"/>
      <c r="H195" s="110"/>
      <c r="I195" s="110"/>
      <c r="J195" s="110"/>
      <c r="K195" s="110"/>
      <c r="L195" s="110"/>
      <c r="M195" s="110"/>
      <c r="N195" s="152">
        <f t="shared" si="8"/>
      </c>
      <c r="O195" s="205">
        <f t="shared" si="9"/>
      </c>
      <c r="P195" s="39"/>
      <c r="Q195" s="101"/>
      <c r="R195" s="208">
        <f t="shared" si="10"/>
      </c>
      <c r="S195" s="210">
        <f t="shared" si="11"/>
      </c>
    </row>
    <row r="196" spans="1:19" ht="13.5">
      <c r="A196" s="1"/>
      <c r="B196" s="1"/>
      <c r="C196" s="78"/>
      <c r="D196" s="93">
        <f>IF(COUNT(명렬표!L46)&gt;0,명렬표!L46,"")</f>
      </c>
      <c r="E196" s="94">
        <f>IF(COUNTA(명렬표!M46)&gt;0,명렬표!M46,"")</f>
      </c>
      <c r="F196" s="39"/>
      <c r="G196" s="110"/>
      <c r="H196" s="110"/>
      <c r="I196" s="110"/>
      <c r="J196" s="110"/>
      <c r="K196" s="110"/>
      <c r="L196" s="110"/>
      <c r="M196" s="110"/>
      <c r="N196" s="152">
        <f t="shared" si="8"/>
      </c>
      <c r="O196" s="205">
        <f t="shared" si="9"/>
      </c>
      <c r="P196" s="39"/>
      <c r="Q196" s="101"/>
      <c r="R196" s="208">
        <f t="shared" si="10"/>
      </c>
      <c r="S196" s="210">
        <f t="shared" si="11"/>
      </c>
    </row>
    <row r="197" spans="1:19" ht="13.5">
      <c r="A197" s="1"/>
      <c r="B197" s="1"/>
      <c r="C197" s="78"/>
      <c r="D197" s="93">
        <f>IF(COUNT(명렬표!L47)&gt;0,명렬표!L47,"")</f>
      </c>
      <c r="E197" s="94">
        <f>IF(COUNTA(명렬표!M47)&gt;0,명렬표!M47,"")</f>
      </c>
      <c r="F197" s="39"/>
      <c r="G197" s="110"/>
      <c r="H197" s="110"/>
      <c r="I197" s="110"/>
      <c r="J197" s="110"/>
      <c r="K197" s="110"/>
      <c r="L197" s="110"/>
      <c r="M197" s="110"/>
      <c r="N197" s="152">
        <f t="shared" si="8"/>
      </c>
      <c r="O197" s="205">
        <f t="shared" si="9"/>
      </c>
      <c r="P197" s="39"/>
      <c r="Q197" s="101"/>
      <c r="R197" s="208">
        <f t="shared" si="10"/>
      </c>
      <c r="S197" s="210">
        <f t="shared" si="11"/>
      </c>
    </row>
    <row r="198" spans="1:19" ht="13.5">
      <c r="A198" s="1"/>
      <c r="B198" s="1"/>
      <c r="C198" s="78"/>
      <c r="D198" s="93">
        <f>IF(COUNT(명렬표!L48)&gt;0,명렬표!L48,"")</f>
      </c>
      <c r="E198" s="94">
        <f>IF(COUNTA(명렬표!M48)&gt;0,명렬표!M48,"")</f>
      </c>
      <c r="F198" s="39"/>
      <c r="G198" s="110"/>
      <c r="H198" s="110"/>
      <c r="I198" s="110"/>
      <c r="J198" s="110"/>
      <c r="K198" s="110"/>
      <c r="L198" s="110"/>
      <c r="M198" s="110"/>
      <c r="N198" s="152">
        <f t="shared" si="8"/>
      </c>
      <c r="O198" s="205">
        <f t="shared" si="9"/>
      </c>
      <c r="P198" s="39"/>
      <c r="Q198" s="101"/>
      <c r="R198" s="208">
        <f t="shared" si="10"/>
      </c>
      <c r="S198" s="210">
        <f t="shared" si="11"/>
      </c>
    </row>
    <row r="199" spans="1:19" ht="13.5">
      <c r="A199" s="1"/>
      <c r="B199" s="1"/>
      <c r="C199" s="78"/>
      <c r="D199" s="93">
        <f>IF(COUNT(명렬표!L49)&gt;0,명렬표!L49,"")</f>
      </c>
      <c r="E199" s="94">
        <f>IF(COUNTA(명렬표!M49)&gt;0,명렬표!M49,"")</f>
      </c>
      <c r="F199" s="39"/>
      <c r="G199" s="110"/>
      <c r="H199" s="110"/>
      <c r="I199" s="110"/>
      <c r="J199" s="110"/>
      <c r="K199" s="110"/>
      <c r="L199" s="110"/>
      <c r="M199" s="110"/>
      <c r="N199" s="152">
        <f t="shared" si="8"/>
      </c>
      <c r="O199" s="205">
        <f t="shared" si="9"/>
      </c>
      <c r="P199" s="39"/>
      <c r="Q199" s="101"/>
      <c r="R199" s="208">
        <f t="shared" si="10"/>
      </c>
      <c r="S199" s="210">
        <f t="shared" si="11"/>
      </c>
    </row>
    <row r="200" spans="1:19" ht="13.5">
      <c r="A200" s="1"/>
      <c r="B200" s="1"/>
      <c r="C200" s="78"/>
      <c r="D200" s="93">
        <f>IF(COUNT(명렬표!L50)&gt;0,명렬표!L50,"")</f>
      </c>
      <c r="E200" s="94">
        <f>IF(COUNTA(명렬표!M50)&gt;0,명렬표!M50,"")</f>
      </c>
      <c r="F200" s="39"/>
      <c r="G200" s="110"/>
      <c r="H200" s="110"/>
      <c r="I200" s="110"/>
      <c r="J200" s="110"/>
      <c r="K200" s="110"/>
      <c r="L200" s="110"/>
      <c r="M200" s="110"/>
      <c r="N200" s="152">
        <f t="shared" si="8"/>
      </c>
      <c r="O200" s="205">
        <f t="shared" si="9"/>
      </c>
      <c r="P200" s="39"/>
      <c r="Q200" s="101"/>
      <c r="R200" s="208">
        <f t="shared" si="10"/>
      </c>
      <c r="S200" s="210">
        <f t="shared" si="11"/>
      </c>
    </row>
    <row r="201" spans="1:19" ht="13.5">
      <c r="A201" s="1"/>
      <c r="B201" s="1"/>
      <c r="C201" s="78"/>
      <c r="D201" s="93">
        <f>IF(COUNT(명렬표!L51)&gt;0,명렬표!L51,"")</f>
      </c>
      <c r="E201" s="94">
        <f>IF(COUNTA(명렬표!M51)&gt;0,명렬표!M51,"")</f>
      </c>
      <c r="F201" s="39"/>
      <c r="G201" s="110"/>
      <c r="H201" s="110"/>
      <c r="I201" s="110"/>
      <c r="J201" s="110"/>
      <c r="K201" s="110"/>
      <c r="L201" s="110"/>
      <c r="M201" s="110"/>
      <c r="N201" s="152">
        <f t="shared" si="8"/>
      </c>
      <c r="O201" s="205">
        <f t="shared" si="9"/>
      </c>
      <c r="P201" s="39"/>
      <c r="Q201" s="101"/>
      <c r="R201" s="208">
        <f t="shared" si="10"/>
      </c>
      <c r="S201" s="210">
        <f t="shared" si="11"/>
      </c>
    </row>
    <row r="202" spans="1:19" ht="13.5">
      <c r="A202" s="1"/>
      <c r="B202" s="1"/>
      <c r="C202" s="78"/>
      <c r="D202" s="93">
        <f>IF(COUNT(명렬표!L52)&gt;0,명렬표!L52,"")</f>
      </c>
      <c r="E202" s="94">
        <f>IF(COUNTA(명렬표!M52)&gt;0,명렬표!M52,"")</f>
      </c>
      <c r="F202" s="39"/>
      <c r="G202" s="110"/>
      <c r="H202" s="110"/>
      <c r="I202" s="110"/>
      <c r="J202" s="110"/>
      <c r="K202" s="110"/>
      <c r="L202" s="110"/>
      <c r="M202" s="110"/>
      <c r="N202" s="152">
        <f aca="true" t="shared" si="12" ref="N202:N208">IF(F201="","",SUM(F202:M202))</f>
      </c>
      <c r="O202" s="205">
        <f aca="true" t="shared" si="13" ref="O202:O208">IF(N202="","",N202*$O$8)</f>
      </c>
      <c r="P202" s="39"/>
      <c r="Q202" s="101"/>
      <c r="R202" s="208">
        <f aca="true" t="shared" si="14" ref="R202:R208">IF(P202="","",AVERAGE(P202,Q202)*$R$8)</f>
      </c>
      <c r="S202" s="210">
        <f aca="true" t="shared" si="15" ref="S202:S208">IF(COUNT(O202,R202)&gt;0,SUM(O202,R202),"")</f>
      </c>
    </row>
    <row r="203" spans="1:19" ht="13.5">
      <c r="A203" s="1"/>
      <c r="B203" s="1"/>
      <c r="C203" s="78"/>
      <c r="D203" s="93">
        <f>IF(COUNT(명렬표!L53)&gt;0,명렬표!L53,"")</f>
      </c>
      <c r="E203" s="94">
        <f>IF(COUNTA(명렬표!M53)&gt;0,명렬표!M53,"")</f>
      </c>
      <c r="F203" s="39"/>
      <c r="G203" s="110"/>
      <c r="H203" s="110"/>
      <c r="I203" s="110"/>
      <c r="J203" s="110"/>
      <c r="K203" s="110"/>
      <c r="L203" s="110"/>
      <c r="M203" s="110"/>
      <c r="N203" s="152">
        <f t="shared" si="12"/>
      </c>
      <c r="O203" s="205">
        <f t="shared" si="13"/>
      </c>
      <c r="P203" s="39"/>
      <c r="Q203" s="101"/>
      <c r="R203" s="208">
        <f t="shared" si="14"/>
      </c>
      <c r="S203" s="210">
        <f t="shared" si="15"/>
      </c>
    </row>
    <row r="204" spans="1:19" ht="13.5">
      <c r="A204" s="1"/>
      <c r="B204" s="1"/>
      <c r="C204" s="78"/>
      <c r="D204" s="93">
        <f>IF(COUNT(명렬표!L54)&gt;0,명렬표!L54,"")</f>
      </c>
      <c r="E204" s="94">
        <f>IF(COUNTA(명렬표!M54)&gt;0,명렬표!M54,"")</f>
      </c>
      <c r="F204" s="39"/>
      <c r="G204" s="110"/>
      <c r="H204" s="110"/>
      <c r="I204" s="110"/>
      <c r="J204" s="110"/>
      <c r="K204" s="110"/>
      <c r="L204" s="110"/>
      <c r="M204" s="110"/>
      <c r="N204" s="152">
        <f t="shared" si="12"/>
      </c>
      <c r="O204" s="205">
        <f t="shared" si="13"/>
      </c>
      <c r="P204" s="39"/>
      <c r="Q204" s="101"/>
      <c r="R204" s="208">
        <f t="shared" si="14"/>
      </c>
      <c r="S204" s="210">
        <f t="shared" si="15"/>
      </c>
    </row>
    <row r="205" spans="1:19" ht="13.5">
      <c r="A205" s="1"/>
      <c r="B205" s="1"/>
      <c r="C205" s="78"/>
      <c r="D205" s="93">
        <f>IF(COUNT(명렬표!L55)&gt;0,명렬표!L55,"")</f>
      </c>
      <c r="E205" s="94">
        <f>IF(COUNTA(명렬표!M55)&gt;0,명렬표!M55,"")</f>
      </c>
      <c r="F205" s="39"/>
      <c r="G205" s="110"/>
      <c r="H205" s="110"/>
      <c r="I205" s="110"/>
      <c r="J205" s="110"/>
      <c r="K205" s="110"/>
      <c r="L205" s="110"/>
      <c r="M205" s="110"/>
      <c r="N205" s="152">
        <f t="shared" si="12"/>
      </c>
      <c r="O205" s="205">
        <f t="shared" si="13"/>
      </c>
      <c r="P205" s="39"/>
      <c r="Q205" s="101"/>
      <c r="R205" s="208">
        <f t="shared" si="14"/>
      </c>
      <c r="S205" s="210">
        <f t="shared" si="15"/>
      </c>
    </row>
    <row r="206" spans="1:19" ht="13.5">
      <c r="A206" s="1"/>
      <c r="B206" s="1"/>
      <c r="C206" s="78"/>
      <c r="D206" s="93">
        <f>IF(COUNT(명렬표!L56)&gt;0,명렬표!L56,"")</f>
      </c>
      <c r="E206" s="94">
        <f>IF(COUNTA(명렬표!M56)&gt;0,명렬표!M56,"")</f>
      </c>
      <c r="F206" s="39"/>
      <c r="G206" s="110"/>
      <c r="H206" s="110"/>
      <c r="I206" s="110"/>
      <c r="J206" s="110"/>
      <c r="K206" s="110"/>
      <c r="L206" s="110"/>
      <c r="M206" s="110"/>
      <c r="N206" s="152">
        <f t="shared" si="12"/>
      </c>
      <c r="O206" s="205">
        <f t="shared" si="13"/>
      </c>
      <c r="P206" s="39"/>
      <c r="Q206" s="101"/>
      <c r="R206" s="208">
        <f t="shared" si="14"/>
      </c>
      <c r="S206" s="210">
        <f t="shared" si="15"/>
      </c>
    </row>
    <row r="207" spans="1:19" ht="13.5">
      <c r="A207" s="1"/>
      <c r="B207" s="1"/>
      <c r="C207" s="78"/>
      <c r="D207" s="93">
        <f>IF(COUNT(명렬표!L57)&gt;0,명렬표!L57,"")</f>
      </c>
      <c r="E207" s="94">
        <f>IF(COUNTA(명렬표!M57)&gt;0,명렬표!M57,"")</f>
      </c>
      <c r="F207" s="39"/>
      <c r="G207" s="110"/>
      <c r="H207" s="110"/>
      <c r="I207" s="110"/>
      <c r="J207" s="110"/>
      <c r="K207" s="110"/>
      <c r="L207" s="110"/>
      <c r="M207" s="110"/>
      <c r="N207" s="152">
        <f t="shared" si="12"/>
      </c>
      <c r="O207" s="205">
        <f t="shared" si="13"/>
      </c>
      <c r="P207" s="39"/>
      <c r="Q207" s="101"/>
      <c r="R207" s="208">
        <f t="shared" si="14"/>
      </c>
      <c r="S207" s="210">
        <f t="shared" si="15"/>
      </c>
    </row>
    <row r="208" spans="1:19" ht="14.25" thickBot="1">
      <c r="A208" s="114"/>
      <c r="B208" s="114"/>
      <c r="C208" s="87"/>
      <c r="D208" s="95">
        <f>IF(COUNT(명렬표!L58)&gt;0,명렬표!L58,"")</f>
      </c>
      <c r="E208" s="90">
        <f>IF(COUNTA(명렬표!M58)&gt;0,명렬표!M58,"")</f>
      </c>
      <c r="F208" s="43"/>
      <c r="G208" s="111"/>
      <c r="H208" s="111"/>
      <c r="I208" s="111"/>
      <c r="J208" s="111"/>
      <c r="K208" s="111"/>
      <c r="L208" s="111"/>
      <c r="M208" s="111"/>
      <c r="N208" s="153">
        <f t="shared" si="12"/>
      </c>
      <c r="O208" s="206">
        <f t="shared" si="13"/>
      </c>
      <c r="P208" s="43"/>
      <c r="Q208" s="102"/>
      <c r="R208" s="209">
        <f t="shared" si="14"/>
      </c>
      <c r="S208" s="211">
        <f t="shared" si="15"/>
      </c>
    </row>
    <row r="209" spans="1:19" ht="13.5">
      <c r="A209" s="1"/>
      <c r="B209" s="1"/>
      <c r="C209" s="78"/>
      <c r="D209" s="96">
        <f>IF(COUNT(명렬표!L59)&gt;0,명렬표!L59,"")</f>
      </c>
      <c r="E209" s="96">
        <f>IF(COUNTA(명렬표!M59)&gt;0,명렬표!M59,"")</f>
      </c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1:19" ht="13.5">
      <c r="A210" s="1"/>
      <c r="B210" s="1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1"/>
      <c r="S210" s="1"/>
    </row>
    <row r="211" spans="1:19" ht="13.5">
      <c r="A211" s="1"/>
      <c r="B211" s="1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1"/>
      <c r="S211" s="1"/>
    </row>
  </sheetData>
  <mergeCells count="7">
    <mergeCell ref="B111:B117"/>
    <mergeCell ref="B161:B167"/>
    <mergeCell ref="P6:R6"/>
    <mergeCell ref="S6:S7"/>
    <mergeCell ref="B10:B16"/>
    <mergeCell ref="B61:B67"/>
    <mergeCell ref="F6:O6"/>
  </mergeCells>
  <printOptions/>
  <pageMargins left="0.75" right="0.75" top="1" bottom="1" header="0.5" footer="0.5"/>
  <pageSetup horizontalDpi="300" verticalDpi="300" orientation="portrait" paperSize="9" scale="65" r:id="rId3"/>
  <rowBreaks count="3" manualBreakCount="3">
    <brk id="58" max="255" man="1"/>
    <brk id="108" max="255" man="1"/>
    <brk id="158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1"/>
  <sheetViews>
    <sheetView zoomScaleSheetLayoutView="75" workbookViewId="0" topLeftCell="G1">
      <selection activeCell="R13" sqref="R13"/>
    </sheetView>
  </sheetViews>
  <sheetFormatPr defaultColWidth="8.88671875" defaultRowHeight="13.5"/>
  <cols>
    <col min="1" max="1" width="4.5546875" style="0" customWidth="1"/>
    <col min="2" max="2" width="5.10546875" style="0" customWidth="1"/>
    <col min="3" max="3" width="2.10546875" style="0" customWidth="1"/>
    <col min="4" max="4" width="5.77734375" style="0" bestFit="1" customWidth="1"/>
    <col min="5" max="5" width="7.5546875" style="0" customWidth="1"/>
    <col min="6" max="17" width="6.3359375" style="0" customWidth="1"/>
    <col min="18" max="18" width="6.5546875" style="0" customWidth="1"/>
    <col min="19" max="19" width="7.10546875" style="0" customWidth="1"/>
  </cols>
  <sheetData>
    <row r="1" spans="1:19" ht="14.25" thickBot="1">
      <c r="A1" s="1"/>
      <c r="B1" s="113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27.75" thickBot="1">
      <c r="A2" s="1"/>
      <c r="B2" s="1"/>
      <c r="C2" s="78"/>
      <c r="D2" s="79" t="s">
        <v>20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78"/>
      <c r="Q2" s="78"/>
      <c r="R2" s="78"/>
      <c r="S2" s="78"/>
    </row>
    <row r="3" spans="1:19" ht="13.5">
      <c r="A3" s="1"/>
      <c r="B3" s="1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8.75">
      <c r="A4" s="117" t="s">
        <v>59</v>
      </c>
      <c r="B4" s="120">
        <f>기초자료!$J$7</f>
        <v>1</v>
      </c>
      <c r="C4" s="119" t="s">
        <v>60</v>
      </c>
      <c r="D4" s="121" t="s">
        <v>61</v>
      </c>
      <c r="E4" s="118" t="s">
        <v>65</v>
      </c>
      <c r="F4" s="11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19" ht="14.25" thickBot="1">
      <c r="A5" s="1"/>
      <c r="B5" s="1"/>
      <c r="C5" s="78"/>
      <c r="D5" s="82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19" ht="15" thickBot="1">
      <c r="A6" s="146"/>
      <c r="B6" s="147"/>
      <c r="C6" s="148"/>
      <c r="D6" s="83"/>
      <c r="E6" s="84"/>
      <c r="F6" s="271" t="s">
        <v>105</v>
      </c>
      <c r="G6" s="272"/>
      <c r="H6" s="272"/>
      <c r="I6" s="272"/>
      <c r="J6" s="272"/>
      <c r="K6" s="272"/>
      <c r="L6" s="272"/>
      <c r="M6" s="272"/>
      <c r="N6" s="272"/>
      <c r="O6" s="273"/>
      <c r="P6" s="271" t="s">
        <v>48</v>
      </c>
      <c r="Q6" s="272"/>
      <c r="R6" s="273"/>
      <c r="S6" s="274" t="s">
        <v>49</v>
      </c>
    </row>
    <row r="7" spans="1:19" ht="13.5">
      <c r="A7" s="149"/>
      <c r="B7" s="8"/>
      <c r="C7" s="150"/>
      <c r="D7" s="85" t="s">
        <v>12</v>
      </c>
      <c r="E7" s="86" t="s">
        <v>13</v>
      </c>
      <c r="F7" s="106"/>
      <c r="G7" s="107"/>
      <c r="H7" s="107"/>
      <c r="I7" s="107"/>
      <c r="J7" s="107"/>
      <c r="K7" s="107"/>
      <c r="L7" s="107"/>
      <c r="M7" s="107"/>
      <c r="N7" s="107" t="s">
        <v>49</v>
      </c>
      <c r="O7" s="103" t="s">
        <v>45</v>
      </c>
      <c r="P7" s="106" t="s">
        <v>46</v>
      </c>
      <c r="Q7" s="107" t="s">
        <v>47</v>
      </c>
      <c r="R7" s="103" t="s">
        <v>45</v>
      </c>
      <c r="S7" s="275"/>
    </row>
    <row r="8" spans="1:19" ht="14.25" thickBot="1">
      <c r="A8" s="149"/>
      <c r="B8" s="8"/>
      <c r="C8" s="150"/>
      <c r="D8" s="88"/>
      <c r="E8" s="89"/>
      <c r="F8" s="104"/>
      <c r="G8" s="105"/>
      <c r="H8" s="105"/>
      <c r="I8" s="105"/>
      <c r="J8" s="105"/>
      <c r="K8" s="105"/>
      <c r="L8" s="105"/>
      <c r="M8" s="105"/>
      <c r="N8" s="105">
        <f>IF(F8&gt;0,SUM(F8:M8),"")</f>
      </c>
      <c r="O8" s="112">
        <v>0.8</v>
      </c>
      <c r="P8" s="104">
        <v>100</v>
      </c>
      <c r="Q8" s="105">
        <v>100</v>
      </c>
      <c r="R8" s="108">
        <v>0.2</v>
      </c>
      <c r="S8" s="108">
        <f>O8+R8</f>
        <v>1</v>
      </c>
    </row>
    <row r="9" spans="1:19" ht="13.5">
      <c r="A9" s="1"/>
      <c r="B9" s="1"/>
      <c r="C9" s="78"/>
      <c r="D9" s="93">
        <f>IF(COUNT(명렬표!C9)&gt;0,명렬표!C9,"")</f>
        <v>1102</v>
      </c>
      <c r="E9" s="92" t="str">
        <f>IF(COUNTA(명렬표!D9)&gt;0,명렬표!D9,"")</f>
        <v>문초롱</v>
      </c>
      <c r="F9" s="70"/>
      <c r="G9" s="109"/>
      <c r="H9" s="109"/>
      <c r="I9" s="109"/>
      <c r="J9" s="109"/>
      <c r="K9" s="109"/>
      <c r="L9" s="109"/>
      <c r="M9" s="109"/>
      <c r="N9" s="151">
        <f>IF(F8="","",SUM(F9:M9))</f>
      </c>
      <c r="O9" s="204">
        <f>IF(N9="","",N9*$O$8)</f>
      </c>
      <c r="P9" s="70"/>
      <c r="Q9" s="100"/>
      <c r="R9" s="207">
        <f>IF(P9="","",AVERAGE(P9,Q9)*$R$8)</f>
      </c>
      <c r="S9" s="210">
        <f>IF(COUNT(O9,R9)&gt;0,SUM(O9,R9),"")</f>
      </c>
    </row>
    <row r="10" spans="1:19" ht="13.5">
      <c r="A10" s="1"/>
      <c r="B10" s="268" t="s">
        <v>55</v>
      </c>
      <c r="C10" s="78"/>
      <c r="D10" s="93">
        <f>IF(COUNT(명렬표!C10)&gt;0,명렬표!C10,"")</f>
        <v>1103</v>
      </c>
      <c r="E10" s="94" t="str">
        <f>IF(COUNTA(명렬표!D10)&gt;0,명렬표!D10,"")</f>
        <v>박미선</v>
      </c>
      <c r="F10" s="39"/>
      <c r="G10" s="110"/>
      <c r="H10" s="110"/>
      <c r="I10" s="110"/>
      <c r="J10" s="110"/>
      <c r="K10" s="110"/>
      <c r="L10" s="110"/>
      <c r="M10" s="110"/>
      <c r="N10" s="152">
        <f aca="true" t="shared" si="0" ref="N10:N73">IF(F9="","",SUM(F10:M10))</f>
      </c>
      <c r="O10" s="205">
        <f aca="true" t="shared" si="1" ref="O10:O73">IF(N10="","",N10*$O$8)</f>
      </c>
      <c r="P10" s="39"/>
      <c r="Q10" s="101"/>
      <c r="R10" s="208">
        <f aca="true" t="shared" si="2" ref="R10:R73">IF(P10="","",AVERAGE(P10,Q10)*$R$8)</f>
      </c>
      <c r="S10" s="210">
        <f aca="true" t="shared" si="3" ref="S10:S73">IF(COUNT(O10,R10)&gt;0,SUM(O10,R10),"")</f>
      </c>
    </row>
    <row r="11" spans="1:19" ht="13.5">
      <c r="A11" s="1"/>
      <c r="B11" s="269"/>
      <c r="C11" s="78"/>
      <c r="D11" s="93">
        <f>IF(COUNT(명렬표!C11)&gt;0,명렬표!C11,"")</f>
        <v>1104</v>
      </c>
      <c r="E11" s="94" t="str">
        <f>IF(COUNTA(명렬표!D11)&gt;0,명렬표!D11,"")</f>
        <v>박미영</v>
      </c>
      <c r="F11" s="39"/>
      <c r="G11" s="110"/>
      <c r="H11" s="110"/>
      <c r="I11" s="110"/>
      <c r="J11" s="110"/>
      <c r="K11" s="110"/>
      <c r="L11" s="110"/>
      <c r="M11" s="110"/>
      <c r="N11" s="152">
        <f t="shared" si="0"/>
      </c>
      <c r="O11" s="205">
        <f t="shared" si="1"/>
      </c>
      <c r="P11" s="39"/>
      <c r="Q11" s="101"/>
      <c r="R11" s="208">
        <f t="shared" si="2"/>
      </c>
      <c r="S11" s="210">
        <f t="shared" si="3"/>
      </c>
    </row>
    <row r="12" spans="1:19" ht="13.5">
      <c r="A12" s="1"/>
      <c r="B12" s="269"/>
      <c r="C12" s="78"/>
      <c r="D12" s="93">
        <f>IF(COUNT(명렬표!C12)&gt;0,명렬표!C12,"")</f>
        <v>1105</v>
      </c>
      <c r="E12" s="94" t="str">
        <f>IF(COUNTA(명렬표!D12)&gt;0,명렬표!D12,"")</f>
        <v>박미화</v>
      </c>
      <c r="F12" s="39"/>
      <c r="G12" s="110"/>
      <c r="H12" s="110"/>
      <c r="I12" s="110"/>
      <c r="J12" s="110"/>
      <c r="K12" s="110"/>
      <c r="L12" s="110"/>
      <c r="M12" s="110"/>
      <c r="N12" s="152">
        <f t="shared" si="0"/>
      </c>
      <c r="O12" s="205">
        <f t="shared" si="1"/>
      </c>
      <c r="P12" s="39"/>
      <c r="Q12" s="101"/>
      <c r="R12" s="208">
        <f t="shared" si="2"/>
      </c>
      <c r="S12" s="210">
        <f t="shared" si="3"/>
      </c>
    </row>
    <row r="13" spans="1:19" ht="13.5">
      <c r="A13" s="1"/>
      <c r="B13" s="269"/>
      <c r="C13" s="78"/>
      <c r="D13" s="93">
        <f>IF(COUNT(명렬표!C13)&gt;0,명렬표!C13,"")</f>
        <v>1106</v>
      </c>
      <c r="E13" s="94" t="str">
        <f>IF(COUNTA(명렬표!D13)&gt;0,명렬표!D13,"")</f>
        <v>이은자</v>
      </c>
      <c r="F13" s="39"/>
      <c r="G13" s="110"/>
      <c r="H13" s="110"/>
      <c r="I13" s="110"/>
      <c r="J13" s="110"/>
      <c r="K13" s="110"/>
      <c r="L13" s="110"/>
      <c r="M13" s="110"/>
      <c r="N13" s="152">
        <f t="shared" si="0"/>
      </c>
      <c r="O13" s="205">
        <f t="shared" si="1"/>
      </c>
      <c r="P13" s="39"/>
      <c r="Q13" s="101"/>
      <c r="R13" s="208">
        <f>IF(P13="","",AVERAGE(P13,Q13)*$R$8)</f>
      </c>
      <c r="S13" s="210">
        <f t="shared" si="3"/>
      </c>
    </row>
    <row r="14" spans="1:19" ht="13.5">
      <c r="A14" s="1"/>
      <c r="B14" s="269"/>
      <c r="C14" s="78"/>
      <c r="D14" s="93">
        <f>IF(COUNT(명렬표!C14)&gt;0,명렬표!C14,"")</f>
        <v>1107</v>
      </c>
      <c r="E14" s="94" t="str">
        <f>IF(COUNTA(명렬표!D14)&gt;0,명렬표!D14,"")</f>
        <v>정선영</v>
      </c>
      <c r="F14" s="39"/>
      <c r="G14" s="110"/>
      <c r="H14" s="110"/>
      <c r="I14" s="110"/>
      <c r="J14" s="110"/>
      <c r="K14" s="110"/>
      <c r="L14" s="110"/>
      <c r="M14" s="110"/>
      <c r="N14" s="152">
        <f t="shared" si="0"/>
      </c>
      <c r="O14" s="205">
        <f t="shared" si="1"/>
      </c>
      <c r="P14" s="39"/>
      <c r="Q14" s="101"/>
      <c r="R14" s="208">
        <f t="shared" si="2"/>
      </c>
      <c r="S14" s="210">
        <f t="shared" si="3"/>
      </c>
    </row>
    <row r="15" spans="1:19" ht="13.5">
      <c r="A15" s="1"/>
      <c r="B15" s="269"/>
      <c r="C15" s="78"/>
      <c r="D15" s="93">
        <f>IF(COUNT(명렬표!C15)&gt;0,명렬표!C15,"")</f>
        <v>1108</v>
      </c>
      <c r="E15" s="94" t="str">
        <f>IF(COUNTA(명렬표!D15)&gt;0,명렬표!D15,"")</f>
        <v>정안수</v>
      </c>
      <c r="F15" s="39"/>
      <c r="G15" s="110"/>
      <c r="H15" s="110"/>
      <c r="I15" s="110"/>
      <c r="J15" s="110"/>
      <c r="K15" s="110"/>
      <c r="L15" s="110"/>
      <c r="M15" s="110"/>
      <c r="N15" s="152">
        <f t="shared" si="0"/>
      </c>
      <c r="O15" s="205">
        <f t="shared" si="1"/>
      </c>
      <c r="P15" s="39"/>
      <c r="Q15" s="101"/>
      <c r="R15" s="208">
        <f t="shared" si="2"/>
      </c>
      <c r="S15" s="210">
        <f t="shared" si="3"/>
      </c>
    </row>
    <row r="16" spans="1:19" ht="13.5">
      <c r="A16" s="1"/>
      <c r="B16" s="270"/>
      <c r="C16" s="78"/>
      <c r="D16" s="93">
        <f>IF(COUNT(명렬표!C16)&gt;0,명렬표!C16,"")</f>
        <v>1109</v>
      </c>
      <c r="E16" s="94" t="str">
        <f>IF(COUNTA(명렬표!D16)&gt;0,명렬표!D16,"")</f>
        <v>조은미</v>
      </c>
      <c r="F16" s="39"/>
      <c r="G16" s="110"/>
      <c r="H16" s="110"/>
      <c r="I16" s="110"/>
      <c r="J16" s="110"/>
      <c r="K16" s="110"/>
      <c r="L16" s="110"/>
      <c r="M16" s="110"/>
      <c r="N16" s="152">
        <f t="shared" si="0"/>
      </c>
      <c r="O16" s="205">
        <f t="shared" si="1"/>
      </c>
      <c r="P16" s="39"/>
      <c r="Q16" s="101"/>
      <c r="R16" s="208">
        <f t="shared" si="2"/>
      </c>
      <c r="S16" s="210">
        <f t="shared" si="3"/>
      </c>
    </row>
    <row r="17" spans="1:19" ht="13.5">
      <c r="A17" s="1"/>
      <c r="B17" s="1"/>
      <c r="C17" s="78"/>
      <c r="D17" s="93">
        <f>IF(COUNT(명렬표!C17)&gt;0,명렬표!C17,"")</f>
        <v>1110</v>
      </c>
      <c r="E17" s="94" t="str">
        <f>IF(COUNTA(명렬표!D17)&gt;0,명렬표!D17,"")</f>
        <v>조은화</v>
      </c>
      <c r="F17" s="39"/>
      <c r="G17" s="110"/>
      <c r="H17" s="110"/>
      <c r="I17" s="110"/>
      <c r="J17" s="110"/>
      <c r="K17" s="110"/>
      <c r="L17" s="110"/>
      <c r="M17" s="110"/>
      <c r="N17" s="152">
        <f t="shared" si="0"/>
      </c>
      <c r="O17" s="205">
        <f t="shared" si="1"/>
      </c>
      <c r="P17" s="39"/>
      <c r="Q17" s="101"/>
      <c r="R17" s="208">
        <f t="shared" si="2"/>
      </c>
      <c r="S17" s="210">
        <f t="shared" si="3"/>
      </c>
    </row>
    <row r="18" spans="1:19" ht="13.5">
      <c r="A18" s="1"/>
      <c r="B18" s="1"/>
      <c r="C18" s="78"/>
      <c r="D18" s="93">
        <f>IF(COUNT(명렬표!C18)&gt;0,명렬표!C18,"")</f>
        <v>1111</v>
      </c>
      <c r="E18" s="94" t="str">
        <f>IF(COUNTA(명렬표!D18)&gt;0,명렬표!D18,"")</f>
        <v>김대성</v>
      </c>
      <c r="F18" s="39"/>
      <c r="G18" s="110"/>
      <c r="H18" s="110"/>
      <c r="I18" s="110"/>
      <c r="J18" s="110"/>
      <c r="K18" s="110"/>
      <c r="L18" s="110"/>
      <c r="M18" s="110"/>
      <c r="N18" s="152">
        <f t="shared" si="0"/>
      </c>
      <c r="O18" s="205">
        <f t="shared" si="1"/>
      </c>
      <c r="P18" s="39"/>
      <c r="Q18" s="101"/>
      <c r="R18" s="208">
        <f t="shared" si="2"/>
      </c>
      <c r="S18" s="210">
        <f t="shared" si="3"/>
      </c>
    </row>
    <row r="19" spans="1:19" ht="13.5">
      <c r="A19" s="1"/>
      <c r="B19" s="1"/>
      <c r="C19" s="78"/>
      <c r="D19" s="93">
        <f>IF(COUNT(명렬표!C19)&gt;0,명렬표!C19,"")</f>
        <v>1112</v>
      </c>
      <c r="E19" s="94" t="str">
        <f>IF(COUNTA(명렬표!D19)&gt;0,명렬표!D19,"")</f>
        <v>김회선</v>
      </c>
      <c r="F19" s="39"/>
      <c r="G19" s="110"/>
      <c r="H19" s="110"/>
      <c r="I19" s="110"/>
      <c r="J19" s="110"/>
      <c r="K19" s="110"/>
      <c r="L19" s="110"/>
      <c r="M19" s="110"/>
      <c r="N19" s="152">
        <f t="shared" si="0"/>
      </c>
      <c r="O19" s="205">
        <f t="shared" si="1"/>
      </c>
      <c r="P19" s="39"/>
      <c r="Q19" s="101"/>
      <c r="R19" s="208">
        <f t="shared" si="2"/>
      </c>
      <c r="S19" s="210">
        <f t="shared" si="3"/>
      </c>
    </row>
    <row r="20" spans="1:19" ht="13.5">
      <c r="A20" s="1"/>
      <c r="B20" s="1"/>
      <c r="C20" s="78"/>
      <c r="D20" s="93">
        <f>IF(COUNT(명렬표!C20)&gt;0,명렬표!C20,"")</f>
        <v>1113</v>
      </c>
      <c r="E20" s="94" t="str">
        <f>IF(COUNTA(명렬표!D20)&gt;0,명렬표!D20,"")</f>
        <v>민윤상</v>
      </c>
      <c r="F20" s="39"/>
      <c r="G20" s="110"/>
      <c r="H20" s="110"/>
      <c r="I20" s="110"/>
      <c r="J20" s="110"/>
      <c r="K20" s="110"/>
      <c r="L20" s="110"/>
      <c r="M20" s="110"/>
      <c r="N20" s="152">
        <f t="shared" si="0"/>
      </c>
      <c r="O20" s="205">
        <f t="shared" si="1"/>
      </c>
      <c r="P20" s="39"/>
      <c r="Q20" s="101"/>
      <c r="R20" s="208">
        <f t="shared" si="2"/>
      </c>
      <c r="S20" s="210">
        <f t="shared" si="3"/>
      </c>
    </row>
    <row r="21" spans="1:19" ht="13.5">
      <c r="A21" s="1"/>
      <c r="B21" s="1"/>
      <c r="C21" s="78"/>
      <c r="D21" s="93">
        <f>IF(COUNT(명렬표!C21)&gt;0,명렬표!C21,"")</f>
        <v>1114</v>
      </c>
      <c r="E21" s="94" t="str">
        <f>IF(COUNTA(명렬표!D21)&gt;0,명렬표!D21,"")</f>
        <v>박양규</v>
      </c>
      <c r="F21" s="39"/>
      <c r="G21" s="110"/>
      <c r="H21" s="110"/>
      <c r="I21" s="110"/>
      <c r="J21" s="110"/>
      <c r="K21" s="110"/>
      <c r="L21" s="110"/>
      <c r="M21" s="110"/>
      <c r="N21" s="152">
        <f t="shared" si="0"/>
      </c>
      <c r="O21" s="205">
        <f t="shared" si="1"/>
      </c>
      <c r="P21" s="39"/>
      <c r="Q21" s="101"/>
      <c r="R21" s="208">
        <f t="shared" si="2"/>
      </c>
      <c r="S21" s="210">
        <f t="shared" si="3"/>
      </c>
    </row>
    <row r="22" spans="1:19" ht="13.5">
      <c r="A22" s="1"/>
      <c r="B22" s="1"/>
      <c r="C22" s="78"/>
      <c r="D22" s="93">
        <f>IF(COUNT(명렬표!C22)&gt;0,명렬표!C22,"")</f>
        <v>1115</v>
      </c>
      <c r="E22" s="94" t="str">
        <f>IF(COUNTA(명렬표!D22)&gt;0,명렬표!D22,"")</f>
        <v>유현수</v>
      </c>
      <c r="F22" s="39"/>
      <c r="G22" s="110"/>
      <c r="H22" s="110"/>
      <c r="I22" s="110"/>
      <c r="J22" s="110"/>
      <c r="K22" s="110"/>
      <c r="L22" s="110"/>
      <c r="M22" s="110"/>
      <c r="N22" s="152">
        <f t="shared" si="0"/>
      </c>
      <c r="O22" s="205">
        <f t="shared" si="1"/>
      </c>
      <c r="P22" s="39"/>
      <c r="Q22" s="101"/>
      <c r="R22" s="208">
        <f t="shared" si="2"/>
      </c>
      <c r="S22" s="210">
        <f t="shared" si="3"/>
      </c>
    </row>
    <row r="23" spans="1:19" ht="13.5">
      <c r="A23" s="1"/>
      <c r="B23" s="1"/>
      <c r="C23" s="78"/>
      <c r="D23" s="93">
        <f>IF(COUNT(명렬표!C23)&gt;0,명렬표!C23,"")</f>
        <v>1116</v>
      </c>
      <c r="E23" s="94" t="str">
        <f>IF(COUNTA(명렬표!D23)&gt;0,명렬표!D23,"")</f>
        <v>이명훈</v>
      </c>
      <c r="F23" s="39"/>
      <c r="G23" s="110"/>
      <c r="H23" s="110"/>
      <c r="I23" s="110"/>
      <c r="J23" s="110"/>
      <c r="K23" s="110"/>
      <c r="L23" s="110"/>
      <c r="M23" s="110"/>
      <c r="N23" s="152">
        <f t="shared" si="0"/>
      </c>
      <c r="O23" s="205">
        <f t="shared" si="1"/>
      </c>
      <c r="P23" s="39"/>
      <c r="Q23" s="101"/>
      <c r="R23" s="208">
        <f t="shared" si="2"/>
      </c>
      <c r="S23" s="210">
        <f t="shared" si="3"/>
      </c>
    </row>
    <row r="24" spans="1:19" ht="13.5">
      <c r="A24" s="1"/>
      <c r="B24" s="1"/>
      <c r="C24" s="78"/>
      <c r="D24" s="93">
        <f>IF(COUNT(명렬표!C24)&gt;0,명렬표!C24,"")</f>
        <v>1117</v>
      </c>
      <c r="E24" s="94" t="str">
        <f>IF(COUNTA(명렬표!D24)&gt;0,명렬표!D24,"")</f>
        <v>이웅재</v>
      </c>
      <c r="F24" s="39"/>
      <c r="G24" s="110"/>
      <c r="H24" s="110"/>
      <c r="I24" s="110"/>
      <c r="J24" s="110"/>
      <c r="K24" s="110"/>
      <c r="L24" s="110"/>
      <c r="M24" s="110"/>
      <c r="N24" s="152">
        <f t="shared" si="0"/>
      </c>
      <c r="O24" s="205">
        <f t="shared" si="1"/>
      </c>
      <c r="P24" s="39"/>
      <c r="Q24" s="101"/>
      <c r="R24" s="208">
        <f t="shared" si="2"/>
      </c>
      <c r="S24" s="210">
        <f t="shared" si="3"/>
      </c>
    </row>
    <row r="25" spans="1:19" ht="13.5">
      <c r="A25" s="1"/>
      <c r="B25" s="1"/>
      <c r="C25" s="78"/>
      <c r="D25" s="93">
        <f>IF(COUNT(명렬표!C25)&gt;0,명렬표!C25,"")</f>
        <v>1118</v>
      </c>
      <c r="E25" s="94" t="str">
        <f>IF(COUNTA(명렬표!D25)&gt;0,명렬표!D25,"")</f>
        <v>임중모</v>
      </c>
      <c r="F25" s="39"/>
      <c r="G25" s="110"/>
      <c r="H25" s="110"/>
      <c r="I25" s="110"/>
      <c r="J25" s="110"/>
      <c r="K25" s="110"/>
      <c r="L25" s="110"/>
      <c r="M25" s="110"/>
      <c r="N25" s="152">
        <f t="shared" si="0"/>
      </c>
      <c r="O25" s="205">
        <f t="shared" si="1"/>
      </c>
      <c r="P25" s="39"/>
      <c r="Q25" s="101"/>
      <c r="R25" s="208">
        <f t="shared" si="2"/>
      </c>
      <c r="S25" s="210">
        <f t="shared" si="3"/>
      </c>
    </row>
    <row r="26" spans="1:19" ht="13.5">
      <c r="A26" s="1"/>
      <c r="B26" s="1"/>
      <c r="C26" s="78"/>
      <c r="D26" s="93">
        <f>IF(COUNT(명렬표!C26)&gt;0,명렬표!C26,"")</f>
        <v>1119</v>
      </c>
      <c r="E26" s="94" t="str">
        <f>IF(COUNTA(명렬표!D26)&gt;0,명렬표!D26,"")</f>
        <v>제성국</v>
      </c>
      <c r="F26" s="39"/>
      <c r="G26" s="110"/>
      <c r="H26" s="110"/>
      <c r="I26" s="110"/>
      <c r="J26" s="110"/>
      <c r="K26" s="110"/>
      <c r="L26" s="110"/>
      <c r="M26" s="110"/>
      <c r="N26" s="152">
        <f t="shared" si="0"/>
      </c>
      <c r="O26" s="205">
        <f t="shared" si="1"/>
      </c>
      <c r="P26" s="39"/>
      <c r="Q26" s="101"/>
      <c r="R26" s="208">
        <f t="shared" si="2"/>
      </c>
      <c r="S26" s="210">
        <f t="shared" si="3"/>
      </c>
    </row>
    <row r="27" spans="1:19" ht="13.5">
      <c r="A27" s="1"/>
      <c r="B27" s="1"/>
      <c r="C27" s="78"/>
      <c r="D27" s="93">
        <f>IF(COUNT(명렬표!C27)&gt;0,명렬표!C27,"")</f>
        <v>1120</v>
      </c>
      <c r="E27" s="94" t="str">
        <f>IF(COUNTA(명렬표!D27)&gt;0,명렬표!D27,"")</f>
        <v>하현석</v>
      </c>
      <c r="F27" s="39"/>
      <c r="G27" s="110"/>
      <c r="H27" s="110"/>
      <c r="I27" s="110"/>
      <c r="J27" s="110"/>
      <c r="K27" s="110"/>
      <c r="L27" s="110"/>
      <c r="M27" s="110"/>
      <c r="N27" s="152">
        <f t="shared" si="0"/>
      </c>
      <c r="O27" s="205">
        <f t="shared" si="1"/>
      </c>
      <c r="P27" s="39"/>
      <c r="Q27" s="101"/>
      <c r="R27" s="208">
        <f t="shared" si="2"/>
      </c>
      <c r="S27" s="210">
        <f t="shared" si="3"/>
      </c>
    </row>
    <row r="28" spans="1:19" ht="13.5">
      <c r="A28" s="1"/>
      <c r="B28" s="1"/>
      <c r="C28" s="78"/>
      <c r="D28" s="93">
        <f>IF(COUNT(명렬표!C28)&gt;0,명렬표!C28,"")</f>
      </c>
      <c r="E28" s="94">
        <f>IF(COUNTA(명렬표!D28)&gt;0,명렬표!D28,"")</f>
      </c>
      <c r="F28" s="39"/>
      <c r="G28" s="110"/>
      <c r="H28" s="110"/>
      <c r="I28" s="110"/>
      <c r="J28" s="110"/>
      <c r="K28" s="110"/>
      <c r="L28" s="110"/>
      <c r="M28" s="110"/>
      <c r="N28" s="152">
        <f t="shared" si="0"/>
      </c>
      <c r="O28" s="205">
        <f t="shared" si="1"/>
      </c>
      <c r="P28" s="39"/>
      <c r="Q28" s="101"/>
      <c r="R28" s="208">
        <f t="shared" si="2"/>
      </c>
      <c r="S28" s="210">
        <f t="shared" si="3"/>
      </c>
    </row>
    <row r="29" spans="1:19" ht="13.5">
      <c r="A29" s="1"/>
      <c r="B29" s="1"/>
      <c r="C29" s="78"/>
      <c r="D29" s="93">
        <f>IF(COUNT(명렬표!C29)&gt;0,명렬표!C29,"")</f>
      </c>
      <c r="E29" s="94">
        <f>IF(COUNTA(명렬표!D29)&gt;0,명렬표!D29,"")</f>
      </c>
      <c r="F29" s="39"/>
      <c r="G29" s="110"/>
      <c r="H29" s="110"/>
      <c r="I29" s="110"/>
      <c r="J29" s="110"/>
      <c r="K29" s="110"/>
      <c r="L29" s="110"/>
      <c r="M29" s="110"/>
      <c r="N29" s="152">
        <f t="shared" si="0"/>
      </c>
      <c r="O29" s="205">
        <f t="shared" si="1"/>
      </c>
      <c r="P29" s="39"/>
      <c r="Q29" s="101"/>
      <c r="R29" s="208">
        <f t="shared" si="2"/>
      </c>
      <c r="S29" s="210">
        <f t="shared" si="3"/>
      </c>
    </row>
    <row r="30" spans="1:19" ht="13.5">
      <c r="A30" s="1"/>
      <c r="B30" s="1"/>
      <c r="C30" s="78"/>
      <c r="D30" s="93">
        <f>IF(COUNT(명렬표!C30)&gt;0,명렬표!C30,"")</f>
      </c>
      <c r="E30" s="94">
        <f>IF(COUNTA(명렬표!D30)&gt;0,명렬표!D30,"")</f>
      </c>
      <c r="F30" s="39"/>
      <c r="G30" s="110"/>
      <c r="H30" s="110"/>
      <c r="I30" s="110"/>
      <c r="J30" s="110"/>
      <c r="K30" s="110"/>
      <c r="L30" s="110"/>
      <c r="M30" s="110"/>
      <c r="N30" s="152">
        <f t="shared" si="0"/>
      </c>
      <c r="O30" s="205">
        <f t="shared" si="1"/>
      </c>
      <c r="P30" s="39"/>
      <c r="Q30" s="101"/>
      <c r="R30" s="208">
        <f t="shared" si="2"/>
      </c>
      <c r="S30" s="210">
        <f t="shared" si="3"/>
      </c>
    </row>
    <row r="31" spans="1:19" ht="13.5">
      <c r="A31" s="1"/>
      <c r="B31" s="1"/>
      <c r="C31" s="78"/>
      <c r="D31" s="93">
        <f>IF(COUNT(명렬표!C31)&gt;0,명렬표!C31,"")</f>
      </c>
      <c r="E31" s="94">
        <f>IF(COUNTA(명렬표!D31)&gt;0,명렬표!D31,"")</f>
      </c>
      <c r="F31" s="39"/>
      <c r="G31" s="110"/>
      <c r="H31" s="110"/>
      <c r="I31" s="110"/>
      <c r="J31" s="110"/>
      <c r="K31" s="110"/>
      <c r="L31" s="110"/>
      <c r="M31" s="110"/>
      <c r="N31" s="152">
        <f t="shared" si="0"/>
      </c>
      <c r="O31" s="205">
        <f t="shared" si="1"/>
      </c>
      <c r="P31" s="39"/>
      <c r="Q31" s="101"/>
      <c r="R31" s="208">
        <f t="shared" si="2"/>
      </c>
      <c r="S31" s="210">
        <f t="shared" si="3"/>
      </c>
    </row>
    <row r="32" spans="1:19" ht="13.5">
      <c r="A32" s="1"/>
      <c r="B32" s="1"/>
      <c r="C32" s="78"/>
      <c r="D32" s="93">
        <f>IF(COUNT(명렬표!C32)&gt;0,명렬표!C32,"")</f>
      </c>
      <c r="E32" s="94">
        <f>IF(COUNTA(명렬표!D32)&gt;0,명렬표!D32,"")</f>
      </c>
      <c r="F32" s="39"/>
      <c r="G32" s="110"/>
      <c r="H32" s="110"/>
      <c r="I32" s="110"/>
      <c r="J32" s="110"/>
      <c r="K32" s="110"/>
      <c r="L32" s="110"/>
      <c r="M32" s="110"/>
      <c r="N32" s="152">
        <f t="shared" si="0"/>
      </c>
      <c r="O32" s="205">
        <f t="shared" si="1"/>
      </c>
      <c r="P32" s="39"/>
      <c r="Q32" s="101"/>
      <c r="R32" s="208">
        <f t="shared" si="2"/>
      </c>
      <c r="S32" s="210">
        <f t="shared" si="3"/>
      </c>
    </row>
    <row r="33" spans="1:19" ht="13.5">
      <c r="A33" s="1"/>
      <c r="B33" s="1"/>
      <c r="C33" s="78"/>
      <c r="D33" s="93">
        <f>IF(COUNT(명렬표!C33)&gt;0,명렬표!C33,"")</f>
      </c>
      <c r="E33" s="94">
        <f>IF(COUNTA(명렬표!D33)&gt;0,명렬표!D33,"")</f>
      </c>
      <c r="F33" s="39"/>
      <c r="G33" s="110"/>
      <c r="H33" s="110"/>
      <c r="I33" s="110"/>
      <c r="J33" s="110"/>
      <c r="K33" s="110"/>
      <c r="L33" s="110"/>
      <c r="M33" s="110"/>
      <c r="N33" s="152">
        <f t="shared" si="0"/>
      </c>
      <c r="O33" s="205">
        <f t="shared" si="1"/>
      </c>
      <c r="P33" s="39"/>
      <c r="Q33" s="101"/>
      <c r="R33" s="208">
        <f t="shared" si="2"/>
      </c>
      <c r="S33" s="210">
        <f t="shared" si="3"/>
      </c>
    </row>
    <row r="34" spans="1:19" ht="13.5">
      <c r="A34" s="1"/>
      <c r="B34" s="1"/>
      <c r="C34" s="78"/>
      <c r="D34" s="93">
        <f>IF(COUNT(명렬표!C34)&gt;0,명렬표!C34,"")</f>
      </c>
      <c r="E34" s="94">
        <f>IF(COUNTA(명렬표!D34)&gt;0,명렬표!D34,"")</f>
      </c>
      <c r="F34" s="39"/>
      <c r="G34" s="110"/>
      <c r="H34" s="110"/>
      <c r="I34" s="110"/>
      <c r="J34" s="110"/>
      <c r="K34" s="110"/>
      <c r="L34" s="110"/>
      <c r="M34" s="110"/>
      <c r="N34" s="152">
        <f t="shared" si="0"/>
      </c>
      <c r="O34" s="205">
        <f t="shared" si="1"/>
      </c>
      <c r="P34" s="39"/>
      <c r="Q34" s="101"/>
      <c r="R34" s="208">
        <f t="shared" si="2"/>
      </c>
      <c r="S34" s="210">
        <f t="shared" si="3"/>
      </c>
    </row>
    <row r="35" spans="1:19" ht="13.5">
      <c r="A35" s="1"/>
      <c r="B35" s="1"/>
      <c r="C35" s="78"/>
      <c r="D35" s="93">
        <f>IF(COUNT(명렬표!C35)&gt;0,명렬표!C35,"")</f>
      </c>
      <c r="E35" s="94">
        <f>IF(COUNTA(명렬표!D35)&gt;0,명렬표!D35,"")</f>
      </c>
      <c r="F35" s="39"/>
      <c r="G35" s="110"/>
      <c r="H35" s="110"/>
      <c r="I35" s="110"/>
      <c r="J35" s="110"/>
      <c r="K35" s="110"/>
      <c r="L35" s="110"/>
      <c r="M35" s="110"/>
      <c r="N35" s="152">
        <f t="shared" si="0"/>
      </c>
      <c r="O35" s="205">
        <f t="shared" si="1"/>
      </c>
      <c r="P35" s="39"/>
      <c r="Q35" s="101"/>
      <c r="R35" s="208">
        <f t="shared" si="2"/>
      </c>
      <c r="S35" s="210">
        <f t="shared" si="3"/>
      </c>
    </row>
    <row r="36" spans="1:19" ht="13.5">
      <c r="A36" s="1"/>
      <c r="B36" s="1"/>
      <c r="C36" s="78"/>
      <c r="D36" s="93">
        <f>IF(COUNT(명렬표!C36)&gt;0,명렬표!C36,"")</f>
      </c>
      <c r="E36" s="94">
        <f>IF(COUNTA(명렬표!D36)&gt;0,명렬표!D36,"")</f>
      </c>
      <c r="F36" s="39"/>
      <c r="G36" s="110"/>
      <c r="H36" s="110"/>
      <c r="I36" s="110"/>
      <c r="J36" s="110"/>
      <c r="K36" s="110"/>
      <c r="L36" s="110"/>
      <c r="M36" s="110"/>
      <c r="N36" s="152">
        <f t="shared" si="0"/>
      </c>
      <c r="O36" s="205">
        <f t="shared" si="1"/>
      </c>
      <c r="P36" s="39"/>
      <c r="Q36" s="101"/>
      <c r="R36" s="208">
        <f t="shared" si="2"/>
      </c>
      <c r="S36" s="210">
        <f t="shared" si="3"/>
      </c>
    </row>
    <row r="37" spans="1:19" ht="13.5">
      <c r="A37" s="1"/>
      <c r="B37" s="1"/>
      <c r="C37" s="78"/>
      <c r="D37" s="93">
        <f>IF(COUNT(명렬표!C37)&gt;0,명렬표!C37,"")</f>
      </c>
      <c r="E37" s="94">
        <f>IF(COUNTA(명렬표!D37)&gt;0,명렬표!D37,"")</f>
      </c>
      <c r="F37" s="39"/>
      <c r="G37" s="110"/>
      <c r="H37" s="110"/>
      <c r="I37" s="110"/>
      <c r="J37" s="110"/>
      <c r="K37" s="110"/>
      <c r="L37" s="110"/>
      <c r="M37" s="110"/>
      <c r="N37" s="152">
        <f t="shared" si="0"/>
      </c>
      <c r="O37" s="205">
        <f t="shared" si="1"/>
      </c>
      <c r="P37" s="39"/>
      <c r="Q37" s="101"/>
      <c r="R37" s="208">
        <f t="shared" si="2"/>
      </c>
      <c r="S37" s="210">
        <f t="shared" si="3"/>
      </c>
    </row>
    <row r="38" spans="1:19" ht="13.5">
      <c r="A38" s="1"/>
      <c r="B38" s="1"/>
      <c r="C38" s="78"/>
      <c r="D38" s="93">
        <f>IF(COUNT(명렬표!C38)&gt;0,명렬표!C38,"")</f>
      </c>
      <c r="E38" s="94">
        <f>IF(COUNTA(명렬표!D38)&gt;0,명렬표!D38,"")</f>
      </c>
      <c r="F38" s="39"/>
      <c r="G38" s="110"/>
      <c r="H38" s="110"/>
      <c r="I38" s="110"/>
      <c r="J38" s="110"/>
      <c r="K38" s="110"/>
      <c r="L38" s="110"/>
      <c r="M38" s="110"/>
      <c r="N38" s="152">
        <f t="shared" si="0"/>
      </c>
      <c r="O38" s="205">
        <f t="shared" si="1"/>
      </c>
      <c r="P38" s="39"/>
      <c r="Q38" s="101"/>
      <c r="R38" s="208">
        <f t="shared" si="2"/>
      </c>
      <c r="S38" s="210">
        <f t="shared" si="3"/>
      </c>
    </row>
    <row r="39" spans="1:19" ht="13.5">
      <c r="A39" s="1"/>
      <c r="B39" s="1"/>
      <c r="C39" s="78"/>
      <c r="D39" s="93">
        <f>IF(COUNT(명렬표!C39)&gt;0,명렬표!C39,"")</f>
      </c>
      <c r="E39" s="94">
        <f>IF(COUNTA(명렬표!D39)&gt;0,명렬표!D39,"")</f>
      </c>
      <c r="F39" s="39"/>
      <c r="G39" s="110"/>
      <c r="H39" s="110"/>
      <c r="I39" s="110"/>
      <c r="J39" s="110"/>
      <c r="K39" s="110"/>
      <c r="L39" s="110"/>
      <c r="M39" s="110"/>
      <c r="N39" s="152">
        <f t="shared" si="0"/>
      </c>
      <c r="O39" s="205">
        <f t="shared" si="1"/>
      </c>
      <c r="P39" s="39"/>
      <c r="Q39" s="101"/>
      <c r="R39" s="208">
        <f t="shared" si="2"/>
      </c>
      <c r="S39" s="210">
        <f t="shared" si="3"/>
      </c>
    </row>
    <row r="40" spans="1:19" ht="13.5">
      <c r="A40" s="1"/>
      <c r="B40" s="1"/>
      <c r="C40" s="78"/>
      <c r="D40" s="93">
        <f>IF(COUNT(명렬표!C40)&gt;0,명렬표!C40,"")</f>
      </c>
      <c r="E40" s="94">
        <f>IF(COUNTA(명렬표!D40)&gt;0,명렬표!D40,"")</f>
      </c>
      <c r="F40" s="39"/>
      <c r="G40" s="110"/>
      <c r="H40" s="110"/>
      <c r="I40" s="110"/>
      <c r="J40" s="110"/>
      <c r="K40" s="110"/>
      <c r="L40" s="110"/>
      <c r="M40" s="110"/>
      <c r="N40" s="152">
        <f t="shared" si="0"/>
      </c>
      <c r="O40" s="205">
        <f t="shared" si="1"/>
      </c>
      <c r="P40" s="39"/>
      <c r="Q40" s="101"/>
      <c r="R40" s="208">
        <f t="shared" si="2"/>
      </c>
      <c r="S40" s="210">
        <f t="shared" si="3"/>
      </c>
    </row>
    <row r="41" spans="1:19" ht="13.5">
      <c r="A41" s="1"/>
      <c r="B41" s="1"/>
      <c r="C41" s="78"/>
      <c r="D41" s="93">
        <f>IF(COUNT(명렬표!C41)&gt;0,명렬표!C41,"")</f>
      </c>
      <c r="E41" s="94">
        <f>IF(COUNTA(명렬표!D41)&gt;0,명렬표!D41,"")</f>
      </c>
      <c r="F41" s="39"/>
      <c r="G41" s="110"/>
      <c r="H41" s="110"/>
      <c r="I41" s="110"/>
      <c r="J41" s="110"/>
      <c r="K41" s="110"/>
      <c r="L41" s="110"/>
      <c r="M41" s="110"/>
      <c r="N41" s="152">
        <f t="shared" si="0"/>
      </c>
      <c r="O41" s="205">
        <f t="shared" si="1"/>
      </c>
      <c r="P41" s="39"/>
      <c r="Q41" s="101"/>
      <c r="R41" s="208">
        <f t="shared" si="2"/>
      </c>
      <c r="S41" s="210">
        <f t="shared" si="3"/>
      </c>
    </row>
    <row r="42" spans="1:19" ht="13.5">
      <c r="A42" s="1"/>
      <c r="B42" s="1"/>
      <c r="C42" s="78"/>
      <c r="D42" s="93">
        <f>IF(COUNT(명렬표!C42)&gt;0,명렬표!C42,"")</f>
      </c>
      <c r="E42" s="94">
        <f>IF(COUNTA(명렬표!D42)&gt;0,명렬표!D42,"")</f>
      </c>
      <c r="F42" s="39"/>
      <c r="G42" s="110"/>
      <c r="H42" s="110"/>
      <c r="I42" s="110"/>
      <c r="J42" s="110"/>
      <c r="K42" s="110"/>
      <c r="L42" s="110"/>
      <c r="M42" s="110"/>
      <c r="N42" s="152">
        <f t="shared" si="0"/>
      </c>
      <c r="O42" s="205">
        <f t="shared" si="1"/>
      </c>
      <c r="P42" s="39"/>
      <c r="Q42" s="101"/>
      <c r="R42" s="208">
        <f t="shared" si="2"/>
      </c>
      <c r="S42" s="210">
        <f t="shared" si="3"/>
      </c>
    </row>
    <row r="43" spans="1:19" ht="13.5">
      <c r="A43" s="1"/>
      <c r="B43" s="1"/>
      <c r="C43" s="78"/>
      <c r="D43" s="93">
        <f>IF(COUNT(명렬표!C43)&gt;0,명렬표!C43,"")</f>
      </c>
      <c r="E43" s="94">
        <f>IF(COUNTA(명렬표!D43)&gt;0,명렬표!D43,"")</f>
      </c>
      <c r="F43" s="39"/>
      <c r="G43" s="110"/>
      <c r="H43" s="110"/>
      <c r="I43" s="110"/>
      <c r="J43" s="110"/>
      <c r="K43" s="110"/>
      <c r="L43" s="110"/>
      <c r="M43" s="110"/>
      <c r="N43" s="152">
        <f t="shared" si="0"/>
      </c>
      <c r="O43" s="205">
        <f t="shared" si="1"/>
      </c>
      <c r="P43" s="39"/>
      <c r="Q43" s="101"/>
      <c r="R43" s="208">
        <f t="shared" si="2"/>
      </c>
      <c r="S43" s="210">
        <f t="shared" si="3"/>
      </c>
    </row>
    <row r="44" spans="1:19" ht="13.5">
      <c r="A44" s="1"/>
      <c r="B44" s="1"/>
      <c r="C44" s="78"/>
      <c r="D44" s="93">
        <f>IF(COUNT(명렬표!C44)&gt;0,명렬표!C44,"")</f>
      </c>
      <c r="E44" s="94">
        <f>IF(COUNTA(명렬표!D44)&gt;0,명렬표!D44,"")</f>
      </c>
      <c r="F44" s="39"/>
      <c r="G44" s="110"/>
      <c r="H44" s="110"/>
      <c r="I44" s="110"/>
      <c r="J44" s="110"/>
      <c r="K44" s="110"/>
      <c r="L44" s="110"/>
      <c r="M44" s="110"/>
      <c r="N44" s="152">
        <f t="shared" si="0"/>
      </c>
      <c r="O44" s="205">
        <f t="shared" si="1"/>
      </c>
      <c r="P44" s="39"/>
      <c r="Q44" s="101"/>
      <c r="R44" s="208">
        <f t="shared" si="2"/>
      </c>
      <c r="S44" s="210">
        <f t="shared" si="3"/>
      </c>
    </row>
    <row r="45" spans="1:19" ht="13.5">
      <c r="A45" s="1"/>
      <c r="B45" s="1"/>
      <c r="C45" s="78"/>
      <c r="D45" s="93">
        <f>IF(COUNT(명렬표!C45)&gt;0,명렬표!C45,"")</f>
      </c>
      <c r="E45" s="94">
        <f>IF(COUNTA(명렬표!D45)&gt;0,명렬표!D45,"")</f>
      </c>
      <c r="F45" s="39"/>
      <c r="G45" s="110"/>
      <c r="H45" s="110"/>
      <c r="I45" s="110"/>
      <c r="J45" s="110"/>
      <c r="K45" s="110"/>
      <c r="L45" s="110"/>
      <c r="M45" s="110"/>
      <c r="N45" s="152">
        <f t="shared" si="0"/>
      </c>
      <c r="O45" s="205">
        <f t="shared" si="1"/>
      </c>
      <c r="P45" s="39"/>
      <c r="Q45" s="101"/>
      <c r="R45" s="208">
        <f t="shared" si="2"/>
      </c>
      <c r="S45" s="210">
        <f t="shared" si="3"/>
      </c>
    </row>
    <row r="46" spans="1:19" ht="13.5">
      <c r="A46" s="1"/>
      <c r="B46" s="1"/>
      <c r="C46" s="78"/>
      <c r="D46" s="93">
        <f>IF(COUNT(명렬표!C46)&gt;0,명렬표!C46,"")</f>
      </c>
      <c r="E46" s="94">
        <f>IF(COUNTA(명렬표!D46)&gt;0,명렬표!D46,"")</f>
      </c>
      <c r="F46" s="39"/>
      <c r="G46" s="110"/>
      <c r="H46" s="110"/>
      <c r="I46" s="110"/>
      <c r="J46" s="110"/>
      <c r="K46" s="110"/>
      <c r="L46" s="110"/>
      <c r="M46" s="110"/>
      <c r="N46" s="152">
        <f t="shared" si="0"/>
      </c>
      <c r="O46" s="205">
        <f t="shared" si="1"/>
      </c>
      <c r="P46" s="39"/>
      <c r="Q46" s="101"/>
      <c r="R46" s="208">
        <f t="shared" si="2"/>
      </c>
      <c r="S46" s="210">
        <f t="shared" si="3"/>
      </c>
    </row>
    <row r="47" spans="1:19" ht="13.5">
      <c r="A47" s="1"/>
      <c r="B47" s="1"/>
      <c r="C47" s="78"/>
      <c r="D47" s="93">
        <f>IF(COUNT(명렬표!C47)&gt;0,명렬표!C47,"")</f>
      </c>
      <c r="E47" s="94">
        <f>IF(COUNTA(명렬표!D47)&gt;0,명렬표!D47,"")</f>
      </c>
      <c r="F47" s="39"/>
      <c r="G47" s="110"/>
      <c r="H47" s="110"/>
      <c r="I47" s="110"/>
      <c r="J47" s="110"/>
      <c r="K47" s="110"/>
      <c r="L47" s="110"/>
      <c r="M47" s="110"/>
      <c r="N47" s="152">
        <f t="shared" si="0"/>
      </c>
      <c r="O47" s="205">
        <f t="shared" si="1"/>
      </c>
      <c r="P47" s="39"/>
      <c r="Q47" s="101"/>
      <c r="R47" s="208">
        <f t="shared" si="2"/>
      </c>
      <c r="S47" s="210">
        <f t="shared" si="3"/>
      </c>
    </row>
    <row r="48" spans="1:19" ht="13.5">
      <c r="A48" s="1"/>
      <c r="B48" s="1"/>
      <c r="C48" s="78"/>
      <c r="D48" s="93">
        <f>IF(COUNT(명렬표!C48)&gt;0,명렬표!C48,"")</f>
      </c>
      <c r="E48" s="94">
        <f>IF(COUNTA(명렬표!D48)&gt;0,명렬표!D48,"")</f>
      </c>
      <c r="F48" s="39"/>
      <c r="G48" s="110"/>
      <c r="H48" s="110"/>
      <c r="I48" s="110"/>
      <c r="J48" s="110"/>
      <c r="K48" s="110"/>
      <c r="L48" s="110"/>
      <c r="M48" s="110"/>
      <c r="N48" s="152">
        <f t="shared" si="0"/>
      </c>
      <c r="O48" s="205">
        <f t="shared" si="1"/>
      </c>
      <c r="P48" s="39"/>
      <c r="Q48" s="101"/>
      <c r="R48" s="208">
        <f t="shared" si="2"/>
      </c>
      <c r="S48" s="210">
        <f t="shared" si="3"/>
      </c>
    </row>
    <row r="49" spans="1:19" ht="13.5">
      <c r="A49" s="1"/>
      <c r="B49" s="1"/>
      <c r="C49" s="78"/>
      <c r="D49" s="93">
        <f>IF(COUNT(명렬표!C49)&gt;0,명렬표!C49,"")</f>
      </c>
      <c r="E49" s="94">
        <f>IF(COUNTA(명렬표!D49)&gt;0,명렬표!D49,"")</f>
      </c>
      <c r="F49" s="39"/>
      <c r="G49" s="110"/>
      <c r="H49" s="110"/>
      <c r="I49" s="110"/>
      <c r="J49" s="110"/>
      <c r="K49" s="110"/>
      <c r="L49" s="110"/>
      <c r="M49" s="110"/>
      <c r="N49" s="152">
        <f t="shared" si="0"/>
      </c>
      <c r="O49" s="205">
        <f t="shared" si="1"/>
      </c>
      <c r="P49" s="39"/>
      <c r="Q49" s="101"/>
      <c r="R49" s="208">
        <f t="shared" si="2"/>
      </c>
      <c r="S49" s="210">
        <f t="shared" si="3"/>
      </c>
    </row>
    <row r="50" spans="1:19" ht="13.5">
      <c r="A50" s="1"/>
      <c r="B50" s="1"/>
      <c r="C50" s="78"/>
      <c r="D50" s="93">
        <f>IF(COUNT(명렬표!C50)&gt;0,명렬표!C50,"")</f>
      </c>
      <c r="E50" s="94">
        <f>IF(COUNTA(명렬표!D50)&gt;0,명렬표!D50,"")</f>
      </c>
      <c r="F50" s="39"/>
      <c r="G50" s="110"/>
      <c r="H50" s="110"/>
      <c r="I50" s="110"/>
      <c r="J50" s="110"/>
      <c r="K50" s="110"/>
      <c r="L50" s="110"/>
      <c r="M50" s="110"/>
      <c r="N50" s="152">
        <f t="shared" si="0"/>
      </c>
      <c r="O50" s="205">
        <f t="shared" si="1"/>
      </c>
      <c r="P50" s="39"/>
      <c r="Q50" s="101"/>
      <c r="R50" s="208">
        <f t="shared" si="2"/>
      </c>
      <c r="S50" s="210">
        <f t="shared" si="3"/>
      </c>
    </row>
    <row r="51" spans="1:19" ht="13.5">
      <c r="A51" s="1"/>
      <c r="B51" s="1"/>
      <c r="C51" s="78"/>
      <c r="D51" s="93">
        <f>IF(COUNT(명렬표!C51)&gt;0,명렬표!C51,"")</f>
      </c>
      <c r="E51" s="94">
        <f>IF(COUNTA(명렬표!D51)&gt;0,명렬표!D51,"")</f>
      </c>
      <c r="F51" s="39"/>
      <c r="G51" s="110"/>
      <c r="H51" s="110"/>
      <c r="I51" s="110"/>
      <c r="J51" s="110"/>
      <c r="K51" s="110"/>
      <c r="L51" s="110"/>
      <c r="M51" s="110"/>
      <c r="N51" s="152">
        <f t="shared" si="0"/>
      </c>
      <c r="O51" s="205">
        <f t="shared" si="1"/>
      </c>
      <c r="P51" s="39"/>
      <c r="Q51" s="101"/>
      <c r="R51" s="208">
        <f t="shared" si="2"/>
      </c>
      <c r="S51" s="210">
        <f t="shared" si="3"/>
      </c>
    </row>
    <row r="52" spans="1:19" ht="13.5">
      <c r="A52" s="1"/>
      <c r="B52" s="1"/>
      <c r="C52" s="78"/>
      <c r="D52" s="93">
        <f>IF(COUNT(명렬표!C52)&gt;0,명렬표!C52,"")</f>
      </c>
      <c r="E52" s="94">
        <f>IF(COUNTA(명렬표!D52)&gt;0,명렬표!D52,"")</f>
      </c>
      <c r="F52" s="39"/>
      <c r="G52" s="110"/>
      <c r="H52" s="110"/>
      <c r="I52" s="110"/>
      <c r="J52" s="110"/>
      <c r="K52" s="110"/>
      <c r="L52" s="110"/>
      <c r="M52" s="110"/>
      <c r="N52" s="152">
        <f t="shared" si="0"/>
      </c>
      <c r="O52" s="205">
        <f t="shared" si="1"/>
      </c>
      <c r="P52" s="39"/>
      <c r="Q52" s="101"/>
      <c r="R52" s="208">
        <f t="shared" si="2"/>
      </c>
      <c r="S52" s="210">
        <f t="shared" si="3"/>
      </c>
    </row>
    <row r="53" spans="1:19" ht="13.5">
      <c r="A53" s="1"/>
      <c r="B53" s="1"/>
      <c r="C53" s="78"/>
      <c r="D53" s="93">
        <f>IF(COUNT(명렬표!C53)&gt;0,명렬표!C53,"")</f>
      </c>
      <c r="E53" s="94">
        <f>IF(COUNTA(명렬표!D53)&gt;0,명렬표!D53,"")</f>
      </c>
      <c r="F53" s="39"/>
      <c r="G53" s="110"/>
      <c r="H53" s="110"/>
      <c r="I53" s="110"/>
      <c r="J53" s="110"/>
      <c r="K53" s="110"/>
      <c r="L53" s="110"/>
      <c r="M53" s="110"/>
      <c r="N53" s="152">
        <f t="shared" si="0"/>
      </c>
      <c r="O53" s="205">
        <f t="shared" si="1"/>
      </c>
      <c r="P53" s="39"/>
      <c r="Q53" s="101"/>
      <c r="R53" s="208">
        <f t="shared" si="2"/>
      </c>
      <c r="S53" s="210">
        <f t="shared" si="3"/>
      </c>
    </row>
    <row r="54" spans="1:19" ht="13.5">
      <c r="A54" s="1"/>
      <c r="B54" s="1"/>
      <c r="C54" s="78"/>
      <c r="D54" s="93">
        <f>IF(COUNT(명렬표!C54)&gt;0,명렬표!C54,"")</f>
      </c>
      <c r="E54" s="94">
        <f>IF(COUNTA(명렬표!D54)&gt;0,명렬표!D54,"")</f>
      </c>
      <c r="F54" s="39"/>
      <c r="G54" s="110"/>
      <c r="H54" s="110"/>
      <c r="I54" s="110"/>
      <c r="J54" s="110"/>
      <c r="K54" s="110"/>
      <c r="L54" s="110"/>
      <c r="M54" s="110"/>
      <c r="N54" s="152">
        <f t="shared" si="0"/>
      </c>
      <c r="O54" s="205">
        <f t="shared" si="1"/>
      </c>
      <c r="P54" s="39"/>
      <c r="Q54" s="101"/>
      <c r="R54" s="208">
        <f t="shared" si="2"/>
      </c>
      <c r="S54" s="210">
        <f t="shared" si="3"/>
      </c>
    </row>
    <row r="55" spans="1:19" ht="13.5">
      <c r="A55" s="1"/>
      <c r="B55" s="1"/>
      <c r="C55" s="78"/>
      <c r="D55" s="93">
        <f>IF(COUNT(명렬표!C55)&gt;0,명렬표!C55,"")</f>
      </c>
      <c r="E55" s="94">
        <f>IF(COUNTA(명렬표!D55)&gt;0,명렬표!D55,"")</f>
      </c>
      <c r="F55" s="39"/>
      <c r="G55" s="110"/>
      <c r="H55" s="110"/>
      <c r="I55" s="110"/>
      <c r="J55" s="110"/>
      <c r="K55" s="110"/>
      <c r="L55" s="110"/>
      <c r="M55" s="110"/>
      <c r="N55" s="152">
        <f t="shared" si="0"/>
      </c>
      <c r="O55" s="205">
        <f t="shared" si="1"/>
      </c>
      <c r="P55" s="39"/>
      <c r="Q55" s="101"/>
      <c r="R55" s="208">
        <f t="shared" si="2"/>
      </c>
      <c r="S55" s="210">
        <f t="shared" si="3"/>
      </c>
    </row>
    <row r="56" spans="1:19" ht="13.5">
      <c r="A56" s="1"/>
      <c r="B56" s="1"/>
      <c r="C56" s="78"/>
      <c r="D56" s="93">
        <f>IF(COUNT(명렬표!C56)&gt;0,명렬표!C56,"")</f>
      </c>
      <c r="E56" s="94">
        <f>IF(COUNTA(명렬표!D56)&gt;0,명렬표!D56,"")</f>
      </c>
      <c r="F56" s="39"/>
      <c r="G56" s="110"/>
      <c r="H56" s="110"/>
      <c r="I56" s="110"/>
      <c r="J56" s="110"/>
      <c r="K56" s="110"/>
      <c r="L56" s="110"/>
      <c r="M56" s="110"/>
      <c r="N56" s="152">
        <f t="shared" si="0"/>
      </c>
      <c r="O56" s="205">
        <f t="shared" si="1"/>
      </c>
      <c r="P56" s="39"/>
      <c r="Q56" s="101"/>
      <c r="R56" s="208">
        <f t="shared" si="2"/>
      </c>
      <c r="S56" s="210">
        <f t="shared" si="3"/>
      </c>
    </row>
    <row r="57" spans="1:19" ht="13.5">
      <c r="A57" s="1"/>
      <c r="B57" s="1"/>
      <c r="C57" s="78"/>
      <c r="D57" s="93">
        <f>IF(COUNT(명렬표!C57)&gt;0,명렬표!C57,"")</f>
      </c>
      <c r="E57" s="94">
        <f>IF(COUNTA(명렬표!D57)&gt;0,명렬표!D57,"")</f>
      </c>
      <c r="F57" s="39"/>
      <c r="G57" s="110"/>
      <c r="H57" s="110"/>
      <c r="I57" s="110"/>
      <c r="J57" s="110"/>
      <c r="K57" s="110"/>
      <c r="L57" s="110"/>
      <c r="M57" s="110"/>
      <c r="N57" s="152">
        <f t="shared" si="0"/>
      </c>
      <c r="O57" s="205">
        <f t="shared" si="1"/>
      </c>
      <c r="P57" s="39"/>
      <c r="Q57" s="101"/>
      <c r="R57" s="208">
        <f t="shared" si="2"/>
      </c>
      <c r="S57" s="210">
        <f t="shared" si="3"/>
      </c>
    </row>
    <row r="58" spans="1:19" ht="14.25" thickBot="1">
      <c r="A58" s="114"/>
      <c r="B58" s="114"/>
      <c r="C58" s="115"/>
      <c r="D58" s="95">
        <f>IF(COUNT(명렬표!C58)&gt;0,명렬표!C58,"")</f>
      </c>
      <c r="E58" s="90">
        <f>IF(COUNTA(명렬표!D58)&gt;0,명렬표!D58,"")</f>
      </c>
      <c r="F58" s="39"/>
      <c r="G58" s="110"/>
      <c r="H58" s="110"/>
      <c r="I58" s="110"/>
      <c r="J58" s="110"/>
      <c r="K58" s="110"/>
      <c r="L58" s="110"/>
      <c r="M58" s="110"/>
      <c r="N58" s="152">
        <f t="shared" si="0"/>
      </c>
      <c r="O58" s="205">
        <f t="shared" si="1"/>
      </c>
      <c r="P58" s="43"/>
      <c r="Q58" s="102"/>
      <c r="R58" s="208">
        <f t="shared" si="2"/>
      </c>
      <c r="S58" s="210">
        <f t="shared" si="3"/>
      </c>
    </row>
    <row r="59" spans="1:19" ht="13.5">
      <c r="A59" s="1"/>
      <c r="B59" s="1"/>
      <c r="C59" s="78"/>
      <c r="D59" s="91">
        <f>IF(COUNT(명렬표!F9)&gt;0,명렬표!F9,"")</f>
      </c>
      <c r="E59" s="92">
        <f>IF(COUNTA(명렬표!G9)&gt;0,명렬표!G9,"")</f>
      </c>
      <c r="F59" s="39"/>
      <c r="G59" s="110"/>
      <c r="H59" s="110"/>
      <c r="I59" s="110"/>
      <c r="J59" s="110"/>
      <c r="K59" s="110"/>
      <c r="L59" s="110"/>
      <c r="M59" s="110"/>
      <c r="N59" s="152">
        <f t="shared" si="0"/>
      </c>
      <c r="O59" s="205">
        <f t="shared" si="1"/>
      </c>
      <c r="P59" s="70"/>
      <c r="Q59" s="100"/>
      <c r="R59" s="208">
        <f t="shared" si="2"/>
      </c>
      <c r="S59" s="210">
        <f t="shared" si="3"/>
      </c>
    </row>
    <row r="60" spans="1:19" ht="13.5">
      <c r="A60" s="1"/>
      <c r="B60" s="1"/>
      <c r="C60" s="78"/>
      <c r="D60" s="93">
        <f>IF(COUNT(명렬표!F10)&gt;0,명렬표!F10,"")</f>
      </c>
      <c r="E60" s="94">
        <f>IF(COUNTA(명렬표!G10)&gt;0,명렬표!G10,"")</f>
      </c>
      <c r="F60" s="39"/>
      <c r="G60" s="110"/>
      <c r="H60" s="110"/>
      <c r="I60" s="110"/>
      <c r="J60" s="110"/>
      <c r="K60" s="110"/>
      <c r="L60" s="110"/>
      <c r="M60" s="110"/>
      <c r="N60" s="152">
        <f t="shared" si="0"/>
      </c>
      <c r="O60" s="205">
        <f t="shared" si="1"/>
      </c>
      <c r="P60" s="39"/>
      <c r="Q60" s="101"/>
      <c r="R60" s="208">
        <f t="shared" si="2"/>
      </c>
      <c r="S60" s="210">
        <f t="shared" si="3"/>
      </c>
    </row>
    <row r="61" spans="1:19" ht="13.5">
      <c r="A61" s="1"/>
      <c r="B61" s="268" t="s">
        <v>56</v>
      </c>
      <c r="C61" s="78"/>
      <c r="D61" s="93">
        <f>IF(COUNT(명렬표!F11)&gt;0,명렬표!F11,"")</f>
      </c>
      <c r="E61" s="94">
        <f>IF(COUNTA(명렬표!G11)&gt;0,명렬표!G11,"")</f>
      </c>
      <c r="F61" s="39"/>
      <c r="G61" s="110"/>
      <c r="H61" s="110"/>
      <c r="I61" s="110"/>
      <c r="J61" s="110"/>
      <c r="K61" s="110"/>
      <c r="L61" s="110"/>
      <c r="M61" s="110"/>
      <c r="N61" s="152">
        <f t="shared" si="0"/>
      </c>
      <c r="O61" s="205">
        <f t="shared" si="1"/>
      </c>
      <c r="P61" s="39"/>
      <c r="Q61" s="101"/>
      <c r="R61" s="208">
        <f t="shared" si="2"/>
      </c>
      <c r="S61" s="210">
        <f t="shared" si="3"/>
      </c>
    </row>
    <row r="62" spans="1:19" ht="13.5">
      <c r="A62" s="1"/>
      <c r="B62" s="269"/>
      <c r="C62" s="78"/>
      <c r="D62" s="93">
        <f>IF(COUNT(명렬표!F12)&gt;0,명렬표!F12,"")</f>
      </c>
      <c r="E62" s="94">
        <f>IF(COUNTA(명렬표!G12)&gt;0,명렬표!G12,"")</f>
      </c>
      <c r="F62" s="39"/>
      <c r="G62" s="110"/>
      <c r="H62" s="110"/>
      <c r="I62" s="110"/>
      <c r="J62" s="110"/>
      <c r="K62" s="110"/>
      <c r="L62" s="110"/>
      <c r="M62" s="110"/>
      <c r="N62" s="152">
        <f t="shared" si="0"/>
      </c>
      <c r="O62" s="205">
        <f t="shared" si="1"/>
      </c>
      <c r="P62" s="39"/>
      <c r="Q62" s="101"/>
      <c r="R62" s="208">
        <f t="shared" si="2"/>
      </c>
      <c r="S62" s="210">
        <f t="shared" si="3"/>
      </c>
    </row>
    <row r="63" spans="1:19" ht="13.5">
      <c r="A63" s="1"/>
      <c r="B63" s="269"/>
      <c r="C63" s="78"/>
      <c r="D63" s="93">
        <f>IF(COUNT(명렬표!F13)&gt;0,명렬표!F13,"")</f>
      </c>
      <c r="E63" s="94">
        <f>IF(COUNTA(명렬표!G13)&gt;0,명렬표!G13,"")</f>
      </c>
      <c r="F63" s="39"/>
      <c r="G63" s="110"/>
      <c r="H63" s="110"/>
      <c r="I63" s="110"/>
      <c r="J63" s="110"/>
      <c r="K63" s="110"/>
      <c r="L63" s="110"/>
      <c r="M63" s="110"/>
      <c r="N63" s="152">
        <f t="shared" si="0"/>
      </c>
      <c r="O63" s="205">
        <f t="shared" si="1"/>
      </c>
      <c r="P63" s="39"/>
      <c r="Q63" s="101"/>
      <c r="R63" s="208">
        <f t="shared" si="2"/>
      </c>
      <c r="S63" s="210">
        <f t="shared" si="3"/>
      </c>
    </row>
    <row r="64" spans="1:19" ht="13.5">
      <c r="A64" s="1"/>
      <c r="B64" s="269"/>
      <c r="C64" s="78"/>
      <c r="D64" s="93">
        <f>IF(COUNT(명렬표!F14)&gt;0,명렬표!F14,"")</f>
      </c>
      <c r="E64" s="94">
        <f>IF(COUNTA(명렬표!G14)&gt;0,명렬표!G14,"")</f>
      </c>
      <c r="F64" s="39"/>
      <c r="G64" s="110"/>
      <c r="H64" s="110"/>
      <c r="I64" s="110"/>
      <c r="J64" s="110"/>
      <c r="K64" s="110"/>
      <c r="L64" s="110"/>
      <c r="M64" s="110"/>
      <c r="N64" s="152">
        <f t="shared" si="0"/>
      </c>
      <c r="O64" s="205">
        <f t="shared" si="1"/>
      </c>
      <c r="P64" s="39"/>
      <c r="Q64" s="101"/>
      <c r="R64" s="208">
        <f t="shared" si="2"/>
      </c>
      <c r="S64" s="210">
        <f t="shared" si="3"/>
      </c>
    </row>
    <row r="65" spans="1:19" ht="13.5">
      <c r="A65" s="1"/>
      <c r="B65" s="269"/>
      <c r="C65" s="78"/>
      <c r="D65" s="93">
        <f>IF(COUNT(명렬표!F15)&gt;0,명렬표!F15,"")</f>
      </c>
      <c r="E65" s="94">
        <f>IF(COUNTA(명렬표!G15)&gt;0,명렬표!G15,"")</f>
      </c>
      <c r="F65" s="39"/>
      <c r="G65" s="110"/>
      <c r="H65" s="110"/>
      <c r="I65" s="110"/>
      <c r="J65" s="110"/>
      <c r="K65" s="110"/>
      <c r="L65" s="110"/>
      <c r="M65" s="110"/>
      <c r="N65" s="152">
        <f t="shared" si="0"/>
      </c>
      <c r="O65" s="205">
        <f t="shared" si="1"/>
      </c>
      <c r="P65" s="39"/>
      <c r="Q65" s="101"/>
      <c r="R65" s="208">
        <f t="shared" si="2"/>
      </c>
      <c r="S65" s="210">
        <f t="shared" si="3"/>
      </c>
    </row>
    <row r="66" spans="1:19" ht="13.5">
      <c r="A66" s="1"/>
      <c r="B66" s="269"/>
      <c r="C66" s="78"/>
      <c r="D66" s="93">
        <f>IF(COUNT(명렬표!F16)&gt;0,명렬표!F16,"")</f>
      </c>
      <c r="E66" s="94">
        <f>IF(COUNTA(명렬표!G16)&gt;0,명렬표!G16,"")</f>
      </c>
      <c r="F66" s="39"/>
      <c r="G66" s="110"/>
      <c r="H66" s="110"/>
      <c r="I66" s="110"/>
      <c r="J66" s="110"/>
      <c r="K66" s="110"/>
      <c r="L66" s="110"/>
      <c r="M66" s="110"/>
      <c r="N66" s="152">
        <f t="shared" si="0"/>
      </c>
      <c r="O66" s="205">
        <f t="shared" si="1"/>
      </c>
      <c r="P66" s="39"/>
      <c r="Q66" s="101"/>
      <c r="R66" s="208">
        <f t="shared" si="2"/>
      </c>
      <c r="S66" s="210">
        <f t="shared" si="3"/>
      </c>
    </row>
    <row r="67" spans="1:19" ht="13.5">
      <c r="A67" s="1"/>
      <c r="B67" s="270"/>
      <c r="C67" s="78"/>
      <c r="D67" s="93">
        <f>IF(COUNT(명렬표!F17)&gt;0,명렬표!F17,"")</f>
      </c>
      <c r="E67" s="94">
        <f>IF(COUNTA(명렬표!G17)&gt;0,명렬표!G17,"")</f>
      </c>
      <c r="F67" s="39"/>
      <c r="G67" s="110"/>
      <c r="H67" s="110"/>
      <c r="I67" s="110"/>
      <c r="J67" s="110"/>
      <c r="K67" s="110"/>
      <c r="L67" s="110"/>
      <c r="M67" s="110"/>
      <c r="N67" s="152">
        <f t="shared" si="0"/>
      </c>
      <c r="O67" s="205">
        <f t="shared" si="1"/>
      </c>
      <c r="P67" s="39"/>
      <c r="Q67" s="101"/>
      <c r="R67" s="208">
        <f t="shared" si="2"/>
      </c>
      <c r="S67" s="210">
        <f t="shared" si="3"/>
      </c>
    </row>
    <row r="68" spans="1:19" ht="13.5">
      <c r="A68" s="1"/>
      <c r="B68" s="1"/>
      <c r="C68" s="78"/>
      <c r="D68" s="93">
        <f>IF(COUNT(명렬표!F18)&gt;0,명렬표!F18,"")</f>
      </c>
      <c r="E68" s="94">
        <f>IF(COUNTA(명렬표!G18)&gt;0,명렬표!G18,"")</f>
      </c>
      <c r="F68" s="39"/>
      <c r="G68" s="110"/>
      <c r="H68" s="110"/>
      <c r="I68" s="110"/>
      <c r="J68" s="110"/>
      <c r="K68" s="110"/>
      <c r="L68" s="110"/>
      <c r="M68" s="110"/>
      <c r="N68" s="152">
        <f t="shared" si="0"/>
      </c>
      <c r="O68" s="205">
        <f t="shared" si="1"/>
      </c>
      <c r="P68" s="39"/>
      <c r="Q68" s="101"/>
      <c r="R68" s="208">
        <f t="shared" si="2"/>
      </c>
      <c r="S68" s="210">
        <f t="shared" si="3"/>
      </c>
    </row>
    <row r="69" spans="1:19" ht="13.5">
      <c r="A69" s="1"/>
      <c r="B69" s="1"/>
      <c r="C69" s="78"/>
      <c r="D69" s="93">
        <f>IF(COUNT(명렬표!F19)&gt;0,명렬표!F19,"")</f>
      </c>
      <c r="E69" s="94">
        <f>IF(COUNTA(명렬표!G19)&gt;0,명렬표!G19,"")</f>
      </c>
      <c r="F69" s="39"/>
      <c r="G69" s="110"/>
      <c r="H69" s="110"/>
      <c r="I69" s="110"/>
      <c r="J69" s="110"/>
      <c r="K69" s="110"/>
      <c r="L69" s="110"/>
      <c r="M69" s="110"/>
      <c r="N69" s="152">
        <f t="shared" si="0"/>
      </c>
      <c r="O69" s="205">
        <f t="shared" si="1"/>
      </c>
      <c r="P69" s="39"/>
      <c r="Q69" s="101"/>
      <c r="R69" s="208">
        <f t="shared" si="2"/>
      </c>
      <c r="S69" s="210">
        <f t="shared" si="3"/>
      </c>
    </row>
    <row r="70" spans="1:19" ht="13.5">
      <c r="A70" s="1"/>
      <c r="B70" s="1"/>
      <c r="C70" s="78"/>
      <c r="D70" s="93">
        <f>IF(COUNT(명렬표!F20)&gt;0,명렬표!F20,"")</f>
      </c>
      <c r="E70" s="94">
        <f>IF(COUNTA(명렬표!G20)&gt;0,명렬표!G20,"")</f>
      </c>
      <c r="F70" s="39"/>
      <c r="G70" s="110"/>
      <c r="H70" s="110"/>
      <c r="I70" s="110"/>
      <c r="J70" s="110"/>
      <c r="K70" s="110"/>
      <c r="L70" s="110"/>
      <c r="M70" s="110"/>
      <c r="N70" s="152">
        <f t="shared" si="0"/>
      </c>
      <c r="O70" s="205">
        <f t="shared" si="1"/>
      </c>
      <c r="P70" s="39"/>
      <c r="Q70" s="101"/>
      <c r="R70" s="208">
        <f t="shared" si="2"/>
      </c>
      <c r="S70" s="210">
        <f t="shared" si="3"/>
      </c>
    </row>
    <row r="71" spans="1:19" ht="13.5">
      <c r="A71" s="1"/>
      <c r="B71" s="1"/>
      <c r="C71" s="78"/>
      <c r="D71" s="93">
        <f>IF(COUNT(명렬표!F21)&gt;0,명렬표!F21,"")</f>
      </c>
      <c r="E71" s="94">
        <f>IF(COUNTA(명렬표!G21)&gt;0,명렬표!G21,"")</f>
      </c>
      <c r="F71" s="39"/>
      <c r="G71" s="110"/>
      <c r="H71" s="110"/>
      <c r="I71" s="110"/>
      <c r="J71" s="110"/>
      <c r="K71" s="110"/>
      <c r="L71" s="110"/>
      <c r="M71" s="110"/>
      <c r="N71" s="152">
        <f t="shared" si="0"/>
      </c>
      <c r="O71" s="205">
        <f t="shared" si="1"/>
      </c>
      <c r="P71" s="39"/>
      <c r="Q71" s="101"/>
      <c r="R71" s="208">
        <f t="shared" si="2"/>
      </c>
      <c r="S71" s="210">
        <f t="shared" si="3"/>
      </c>
    </row>
    <row r="72" spans="1:19" ht="13.5">
      <c r="A72" s="1"/>
      <c r="B72" s="1"/>
      <c r="C72" s="78"/>
      <c r="D72" s="93">
        <f>IF(COUNT(명렬표!F22)&gt;0,명렬표!F22,"")</f>
      </c>
      <c r="E72" s="94">
        <f>IF(COUNTA(명렬표!G22)&gt;0,명렬표!G22,"")</f>
      </c>
      <c r="F72" s="39"/>
      <c r="G72" s="110"/>
      <c r="H72" s="110"/>
      <c r="I72" s="110"/>
      <c r="J72" s="110"/>
      <c r="K72" s="110"/>
      <c r="L72" s="110"/>
      <c r="M72" s="110"/>
      <c r="N72" s="152">
        <f t="shared" si="0"/>
      </c>
      <c r="O72" s="205">
        <f t="shared" si="1"/>
      </c>
      <c r="P72" s="39"/>
      <c r="Q72" s="101"/>
      <c r="R72" s="208">
        <f t="shared" si="2"/>
      </c>
      <c r="S72" s="210">
        <f t="shared" si="3"/>
      </c>
    </row>
    <row r="73" spans="1:19" ht="13.5">
      <c r="A73" s="1"/>
      <c r="B73" s="1"/>
      <c r="C73" s="78"/>
      <c r="D73" s="93">
        <f>IF(COUNT(명렬표!F23)&gt;0,명렬표!F23,"")</f>
      </c>
      <c r="E73" s="94">
        <f>IF(COUNTA(명렬표!G23)&gt;0,명렬표!G23,"")</f>
      </c>
      <c r="F73" s="39"/>
      <c r="G73" s="110"/>
      <c r="H73" s="110"/>
      <c r="I73" s="110"/>
      <c r="J73" s="110"/>
      <c r="K73" s="110"/>
      <c r="L73" s="110"/>
      <c r="M73" s="110"/>
      <c r="N73" s="152">
        <f t="shared" si="0"/>
      </c>
      <c r="O73" s="205">
        <f t="shared" si="1"/>
      </c>
      <c r="P73" s="39"/>
      <c r="Q73" s="101"/>
      <c r="R73" s="208">
        <f t="shared" si="2"/>
      </c>
      <c r="S73" s="210">
        <f t="shared" si="3"/>
      </c>
    </row>
    <row r="74" spans="1:19" ht="13.5">
      <c r="A74" s="1"/>
      <c r="B74" s="1"/>
      <c r="C74" s="78"/>
      <c r="D74" s="93">
        <f>IF(COUNT(명렬표!F24)&gt;0,명렬표!F24,"")</f>
      </c>
      <c r="E74" s="94">
        <f>IF(COUNTA(명렬표!G24)&gt;0,명렬표!G24,"")</f>
      </c>
      <c r="F74" s="39"/>
      <c r="G74" s="110"/>
      <c r="H74" s="110"/>
      <c r="I74" s="110"/>
      <c r="J74" s="110"/>
      <c r="K74" s="110"/>
      <c r="L74" s="110"/>
      <c r="M74" s="110"/>
      <c r="N74" s="152">
        <f aca="true" t="shared" si="4" ref="N74:N137">IF(F73="","",SUM(F74:M74))</f>
      </c>
      <c r="O74" s="205">
        <f aca="true" t="shared" si="5" ref="O74:O137">IF(N74="","",N74*$O$8)</f>
      </c>
      <c r="P74" s="39"/>
      <c r="Q74" s="101"/>
      <c r="R74" s="208">
        <f aca="true" t="shared" si="6" ref="R74:R137">IF(P74="","",AVERAGE(P74,Q74)*$R$8)</f>
      </c>
      <c r="S74" s="210">
        <f aca="true" t="shared" si="7" ref="S74:S137">IF(COUNT(O74,R74)&gt;0,SUM(O74,R74),"")</f>
      </c>
    </row>
    <row r="75" spans="1:19" ht="13.5">
      <c r="A75" s="1"/>
      <c r="B75" s="1"/>
      <c r="C75" s="78"/>
      <c r="D75" s="93">
        <f>IF(COUNT(명렬표!F25)&gt;0,명렬표!F25,"")</f>
      </c>
      <c r="E75" s="94">
        <f>IF(COUNTA(명렬표!G25)&gt;0,명렬표!G25,"")</f>
      </c>
      <c r="F75" s="39"/>
      <c r="G75" s="110"/>
      <c r="H75" s="110"/>
      <c r="I75" s="110"/>
      <c r="J75" s="110"/>
      <c r="K75" s="110"/>
      <c r="L75" s="110"/>
      <c r="M75" s="110"/>
      <c r="N75" s="152">
        <f t="shared" si="4"/>
      </c>
      <c r="O75" s="205">
        <f t="shared" si="5"/>
      </c>
      <c r="P75" s="39"/>
      <c r="Q75" s="101"/>
      <c r="R75" s="208">
        <f t="shared" si="6"/>
      </c>
      <c r="S75" s="210">
        <f t="shared" si="7"/>
      </c>
    </row>
    <row r="76" spans="1:19" ht="13.5">
      <c r="A76" s="1"/>
      <c r="B76" s="1"/>
      <c r="C76" s="78"/>
      <c r="D76" s="93">
        <f>IF(COUNT(명렬표!F26)&gt;0,명렬표!F26,"")</f>
      </c>
      <c r="E76" s="94">
        <f>IF(COUNTA(명렬표!G26)&gt;0,명렬표!G26,"")</f>
      </c>
      <c r="F76" s="39"/>
      <c r="G76" s="110"/>
      <c r="H76" s="110"/>
      <c r="I76" s="110"/>
      <c r="J76" s="110"/>
      <c r="K76" s="110"/>
      <c r="L76" s="110"/>
      <c r="M76" s="110"/>
      <c r="N76" s="152">
        <f t="shared" si="4"/>
      </c>
      <c r="O76" s="205">
        <f t="shared" si="5"/>
      </c>
      <c r="P76" s="39"/>
      <c r="Q76" s="101"/>
      <c r="R76" s="208">
        <f t="shared" si="6"/>
      </c>
      <c r="S76" s="210">
        <f t="shared" si="7"/>
      </c>
    </row>
    <row r="77" spans="1:19" ht="13.5">
      <c r="A77" s="1"/>
      <c r="B77" s="1"/>
      <c r="C77" s="78"/>
      <c r="D77" s="93">
        <f>IF(COUNT(명렬표!F27)&gt;0,명렬표!F27,"")</f>
      </c>
      <c r="E77" s="94">
        <f>IF(COUNTA(명렬표!G27)&gt;0,명렬표!G27,"")</f>
      </c>
      <c r="F77" s="39"/>
      <c r="G77" s="110"/>
      <c r="H77" s="110"/>
      <c r="I77" s="110"/>
      <c r="J77" s="110"/>
      <c r="K77" s="110"/>
      <c r="L77" s="110"/>
      <c r="M77" s="110"/>
      <c r="N77" s="152">
        <f t="shared" si="4"/>
      </c>
      <c r="O77" s="205">
        <f t="shared" si="5"/>
      </c>
      <c r="P77" s="39"/>
      <c r="Q77" s="101"/>
      <c r="R77" s="208">
        <f t="shared" si="6"/>
      </c>
      <c r="S77" s="210">
        <f t="shared" si="7"/>
      </c>
    </row>
    <row r="78" spans="1:19" ht="13.5">
      <c r="A78" s="1"/>
      <c r="B78" s="1"/>
      <c r="C78" s="78"/>
      <c r="D78" s="93">
        <f>IF(COUNT(명렬표!F28)&gt;0,명렬표!F28,"")</f>
      </c>
      <c r="E78" s="94">
        <f>IF(COUNTA(명렬표!G28)&gt;0,명렬표!G28,"")</f>
      </c>
      <c r="F78" s="39"/>
      <c r="G78" s="110"/>
      <c r="H78" s="110"/>
      <c r="I78" s="110"/>
      <c r="J78" s="110"/>
      <c r="K78" s="110"/>
      <c r="L78" s="110"/>
      <c r="M78" s="110"/>
      <c r="N78" s="152">
        <f t="shared" si="4"/>
      </c>
      <c r="O78" s="205">
        <f t="shared" si="5"/>
      </c>
      <c r="P78" s="39"/>
      <c r="Q78" s="101"/>
      <c r="R78" s="208">
        <f t="shared" si="6"/>
      </c>
      <c r="S78" s="210">
        <f t="shared" si="7"/>
      </c>
    </row>
    <row r="79" spans="1:19" ht="13.5">
      <c r="A79" s="1"/>
      <c r="B79" s="1"/>
      <c r="C79" s="78"/>
      <c r="D79" s="93">
        <f>IF(COUNT(명렬표!F29)&gt;0,명렬표!F29,"")</f>
      </c>
      <c r="E79" s="94">
        <f>IF(COUNTA(명렬표!G29)&gt;0,명렬표!G29,"")</f>
      </c>
      <c r="F79" s="39"/>
      <c r="G79" s="110"/>
      <c r="H79" s="110"/>
      <c r="I79" s="110"/>
      <c r="J79" s="110"/>
      <c r="K79" s="110"/>
      <c r="L79" s="110"/>
      <c r="M79" s="110"/>
      <c r="N79" s="152">
        <f t="shared" si="4"/>
      </c>
      <c r="O79" s="205">
        <f t="shared" si="5"/>
      </c>
      <c r="P79" s="39"/>
      <c r="Q79" s="101"/>
      <c r="R79" s="208">
        <f t="shared" si="6"/>
      </c>
      <c r="S79" s="210">
        <f t="shared" si="7"/>
      </c>
    </row>
    <row r="80" spans="1:19" ht="13.5">
      <c r="A80" s="1"/>
      <c r="B80" s="1"/>
      <c r="C80" s="78"/>
      <c r="D80" s="93">
        <f>IF(COUNT(명렬표!F30)&gt;0,명렬표!F30,"")</f>
      </c>
      <c r="E80" s="94">
        <f>IF(COUNTA(명렬표!G30)&gt;0,명렬표!G30,"")</f>
      </c>
      <c r="F80" s="39"/>
      <c r="G80" s="110"/>
      <c r="H80" s="110"/>
      <c r="I80" s="110"/>
      <c r="J80" s="110"/>
      <c r="K80" s="110"/>
      <c r="L80" s="110"/>
      <c r="M80" s="110"/>
      <c r="N80" s="152">
        <f t="shared" si="4"/>
      </c>
      <c r="O80" s="205">
        <f t="shared" si="5"/>
      </c>
      <c r="P80" s="39"/>
      <c r="Q80" s="101"/>
      <c r="R80" s="208">
        <f t="shared" si="6"/>
      </c>
      <c r="S80" s="210">
        <f t="shared" si="7"/>
      </c>
    </row>
    <row r="81" spans="1:19" ht="13.5">
      <c r="A81" s="1"/>
      <c r="B81" s="1"/>
      <c r="C81" s="78"/>
      <c r="D81" s="93">
        <f>IF(COUNT(명렬표!F31)&gt;0,명렬표!F31,"")</f>
      </c>
      <c r="E81" s="94">
        <f>IF(COUNTA(명렬표!G31)&gt;0,명렬표!G31,"")</f>
      </c>
      <c r="F81" s="39"/>
      <c r="G81" s="110"/>
      <c r="H81" s="110"/>
      <c r="I81" s="110"/>
      <c r="J81" s="110"/>
      <c r="K81" s="110"/>
      <c r="L81" s="110"/>
      <c r="M81" s="110"/>
      <c r="N81" s="152">
        <f t="shared" si="4"/>
      </c>
      <c r="O81" s="205">
        <f t="shared" si="5"/>
      </c>
      <c r="P81" s="39"/>
      <c r="Q81" s="101"/>
      <c r="R81" s="208">
        <f t="shared" si="6"/>
      </c>
      <c r="S81" s="210">
        <f t="shared" si="7"/>
      </c>
    </row>
    <row r="82" spans="1:19" ht="13.5">
      <c r="A82" s="1"/>
      <c r="B82" s="1"/>
      <c r="C82" s="78"/>
      <c r="D82" s="93">
        <f>IF(COUNT(명렬표!F32)&gt;0,명렬표!F32,"")</f>
      </c>
      <c r="E82" s="94">
        <f>IF(COUNTA(명렬표!G32)&gt;0,명렬표!G32,"")</f>
      </c>
      <c r="F82" s="39"/>
      <c r="G82" s="110"/>
      <c r="H82" s="110"/>
      <c r="I82" s="110"/>
      <c r="J82" s="110"/>
      <c r="K82" s="110"/>
      <c r="L82" s="110"/>
      <c r="M82" s="110"/>
      <c r="N82" s="152">
        <f t="shared" si="4"/>
      </c>
      <c r="O82" s="205">
        <f t="shared" si="5"/>
      </c>
      <c r="P82" s="39"/>
      <c r="Q82" s="101"/>
      <c r="R82" s="208">
        <f t="shared" si="6"/>
      </c>
      <c r="S82" s="210">
        <f t="shared" si="7"/>
      </c>
    </row>
    <row r="83" spans="1:19" ht="13.5">
      <c r="A83" s="1"/>
      <c r="B83" s="1"/>
      <c r="C83" s="78"/>
      <c r="D83" s="93">
        <f>IF(COUNT(명렬표!F33)&gt;0,명렬표!F33,"")</f>
      </c>
      <c r="E83" s="94">
        <f>IF(COUNTA(명렬표!G33)&gt;0,명렬표!G33,"")</f>
      </c>
      <c r="F83" s="39"/>
      <c r="G83" s="110"/>
      <c r="H83" s="110"/>
      <c r="I83" s="110"/>
      <c r="J83" s="110"/>
      <c r="K83" s="110"/>
      <c r="L83" s="110"/>
      <c r="M83" s="110"/>
      <c r="N83" s="152">
        <f t="shared" si="4"/>
      </c>
      <c r="O83" s="205">
        <f t="shared" si="5"/>
      </c>
      <c r="P83" s="39"/>
      <c r="Q83" s="101"/>
      <c r="R83" s="208">
        <f t="shared" si="6"/>
      </c>
      <c r="S83" s="210">
        <f t="shared" si="7"/>
      </c>
    </row>
    <row r="84" spans="1:19" ht="13.5">
      <c r="A84" s="1"/>
      <c r="B84" s="1"/>
      <c r="C84" s="78"/>
      <c r="D84" s="93">
        <f>IF(COUNT(명렬표!F34)&gt;0,명렬표!F34,"")</f>
      </c>
      <c r="E84" s="94">
        <f>IF(COUNTA(명렬표!G34)&gt;0,명렬표!G34,"")</f>
      </c>
      <c r="F84" s="39"/>
      <c r="G84" s="110"/>
      <c r="H84" s="110"/>
      <c r="I84" s="110"/>
      <c r="J84" s="110"/>
      <c r="K84" s="110"/>
      <c r="L84" s="110"/>
      <c r="M84" s="110"/>
      <c r="N84" s="152">
        <f t="shared" si="4"/>
      </c>
      <c r="O84" s="205">
        <f t="shared" si="5"/>
      </c>
      <c r="P84" s="39"/>
      <c r="Q84" s="101"/>
      <c r="R84" s="208">
        <f t="shared" si="6"/>
      </c>
      <c r="S84" s="210">
        <f t="shared" si="7"/>
      </c>
    </row>
    <row r="85" spans="1:19" ht="13.5">
      <c r="A85" s="1"/>
      <c r="B85" s="1"/>
      <c r="C85" s="78"/>
      <c r="D85" s="93">
        <f>IF(COUNT(명렬표!F35)&gt;0,명렬표!F35,"")</f>
      </c>
      <c r="E85" s="94">
        <f>IF(COUNTA(명렬표!G35)&gt;0,명렬표!G35,"")</f>
      </c>
      <c r="F85" s="39"/>
      <c r="G85" s="110"/>
      <c r="H85" s="110"/>
      <c r="I85" s="110"/>
      <c r="J85" s="110"/>
      <c r="K85" s="110"/>
      <c r="L85" s="110"/>
      <c r="M85" s="110"/>
      <c r="N85" s="152">
        <f t="shared" si="4"/>
      </c>
      <c r="O85" s="205">
        <f t="shared" si="5"/>
      </c>
      <c r="P85" s="39"/>
      <c r="Q85" s="101"/>
      <c r="R85" s="208">
        <f t="shared" si="6"/>
      </c>
      <c r="S85" s="210">
        <f t="shared" si="7"/>
      </c>
    </row>
    <row r="86" spans="1:19" ht="13.5">
      <c r="A86" s="1"/>
      <c r="B86" s="1"/>
      <c r="C86" s="78"/>
      <c r="D86" s="93">
        <f>IF(COUNT(명렬표!F36)&gt;0,명렬표!F36,"")</f>
      </c>
      <c r="E86" s="94">
        <f>IF(COUNTA(명렬표!G36)&gt;0,명렬표!G36,"")</f>
      </c>
      <c r="F86" s="39"/>
      <c r="G86" s="110"/>
      <c r="H86" s="110"/>
      <c r="I86" s="110"/>
      <c r="J86" s="110"/>
      <c r="K86" s="110"/>
      <c r="L86" s="110"/>
      <c r="M86" s="110"/>
      <c r="N86" s="152">
        <f t="shared" si="4"/>
      </c>
      <c r="O86" s="205">
        <f t="shared" si="5"/>
      </c>
      <c r="P86" s="39"/>
      <c r="Q86" s="101"/>
      <c r="R86" s="208">
        <f t="shared" si="6"/>
      </c>
      <c r="S86" s="210">
        <f t="shared" si="7"/>
      </c>
    </row>
    <row r="87" spans="1:19" ht="13.5">
      <c r="A87" s="1"/>
      <c r="B87" s="1"/>
      <c r="C87" s="78"/>
      <c r="D87" s="93">
        <f>IF(COUNT(명렬표!F37)&gt;0,명렬표!F37,"")</f>
      </c>
      <c r="E87" s="94">
        <f>IF(COUNTA(명렬표!G37)&gt;0,명렬표!G37,"")</f>
      </c>
      <c r="F87" s="39"/>
      <c r="G87" s="110"/>
      <c r="H87" s="110"/>
      <c r="I87" s="110"/>
      <c r="J87" s="110"/>
      <c r="K87" s="110"/>
      <c r="L87" s="110"/>
      <c r="M87" s="110"/>
      <c r="N87" s="152">
        <f t="shared" si="4"/>
      </c>
      <c r="O87" s="205">
        <f t="shared" si="5"/>
      </c>
      <c r="P87" s="39"/>
      <c r="Q87" s="101"/>
      <c r="R87" s="208">
        <f t="shared" si="6"/>
      </c>
      <c r="S87" s="210">
        <f t="shared" si="7"/>
      </c>
    </row>
    <row r="88" spans="1:19" ht="13.5">
      <c r="A88" s="1"/>
      <c r="B88" s="1"/>
      <c r="C88" s="78"/>
      <c r="D88" s="93">
        <f>IF(COUNT(명렬표!F38)&gt;0,명렬표!F38,"")</f>
      </c>
      <c r="E88" s="94">
        <f>IF(COUNTA(명렬표!G38)&gt;0,명렬표!G38,"")</f>
      </c>
      <c r="F88" s="39"/>
      <c r="G88" s="110"/>
      <c r="H88" s="110"/>
      <c r="I88" s="110"/>
      <c r="J88" s="110"/>
      <c r="K88" s="110"/>
      <c r="L88" s="110"/>
      <c r="M88" s="110"/>
      <c r="N88" s="152">
        <f t="shared" si="4"/>
      </c>
      <c r="O88" s="205">
        <f t="shared" si="5"/>
      </c>
      <c r="P88" s="39"/>
      <c r="Q88" s="101"/>
      <c r="R88" s="208">
        <f t="shared" si="6"/>
      </c>
      <c r="S88" s="210">
        <f t="shared" si="7"/>
      </c>
    </row>
    <row r="89" spans="1:19" ht="13.5">
      <c r="A89" s="1"/>
      <c r="B89" s="1"/>
      <c r="C89" s="78"/>
      <c r="D89" s="93">
        <f>IF(COUNT(명렬표!F39)&gt;0,명렬표!F39,"")</f>
      </c>
      <c r="E89" s="94">
        <f>IF(COUNTA(명렬표!G39)&gt;0,명렬표!G39,"")</f>
      </c>
      <c r="F89" s="39"/>
      <c r="G89" s="110"/>
      <c r="H89" s="110"/>
      <c r="I89" s="110"/>
      <c r="J89" s="110"/>
      <c r="K89" s="110"/>
      <c r="L89" s="110"/>
      <c r="M89" s="110"/>
      <c r="N89" s="152">
        <f t="shared" si="4"/>
      </c>
      <c r="O89" s="205">
        <f t="shared" si="5"/>
      </c>
      <c r="P89" s="39"/>
      <c r="Q89" s="101"/>
      <c r="R89" s="208">
        <f t="shared" si="6"/>
      </c>
      <c r="S89" s="210">
        <f t="shared" si="7"/>
      </c>
    </row>
    <row r="90" spans="1:19" ht="13.5">
      <c r="A90" s="1"/>
      <c r="B90" s="1"/>
      <c r="C90" s="78"/>
      <c r="D90" s="93">
        <f>IF(COUNT(명렬표!F40)&gt;0,명렬표!F40,"")</f>
      </c>
      <c r="E90" s="94">
        <f>IF(COUNTA(명렬표!G40)&gt;0,명렬표!G40,"")</f>
      </c>
      <c r="F90" s="39"/>
      <c r="G90" s="110"/>
      <c r="H90" s="110"/>
      <c r="I90" s="110"/>
      <c r="J90" s="110"/>
      <c r="K90" s="110"/>
      <c r="L90" s="110"/>
      <c r="M90" s="110"/>
      <c r="N90" s="152">
        <f t="shared" si="4"/>
      </c>
      <c r="O90" s="205">
        <f t="shared" si="5"/>
      </c>
      <c r="P90" s="39"/>
      <c r="Q90" s="101"/>
      <c r="R90" s="208">
        <f t="shared" si="6"/>
      </c>
      <c r="S90" s="210">
        <f t="shared" si="7"/>
      </c>
    </row>
    <row r="91" spans="1:19" ht="13.5">
      <c r="A91" s="1"/>
      <c r="B91" s="1"/>
      <c r="C91" s="78"/>
      <c r="D91" s="93">
        <f>IF(COUNT(명렬표!F41)&gt;0,명렬표!F41,"")</f>
      </c>
      <c r="E91" s="94">
        <f>IF(COUNTA(명렬표!G41)&gt;0,명렬표!G41,"")</f>
      </c>
      <c r="F91" s="39"/>
      <c r="G91" s="110"/>
      <c r="H91" s="110"/>
      <c r="I91" s="110"/>
      <c r="J91" s="110"/>
      <c r="K91" s="110"/>
      <c r="L91" s="110"/>
      <c r="M91" s="110"/>
      <c r="N91" s="152">
        <f t="shared" si="4"/>
      </c>
      <c r="O91" s="205">
        <f t="shared" si="5"/>
      </c>
      <c r="P91" s="39"/>
      <c r="Q91" s="101"/>
      <c r="R91" s="208">
        <f t="shared" si="6"/>
      </c>
      <c r="S91" s="210">
        <f t="shared" si="7"/>
      </c>
    </row>
    <row r="92" spans="1:19" ht="13.5">
      <c r="A92" s="1"/>
      <c r="B92" s="1"/>
      <c r="C92" s="78"/>
      <c r="D92" s="93">
        <f>IF(COUNT(명렬표!F42)&gt;0,명렬표!F42,"")</f>
      </c>
      <c r="E92" s="94">
        <f>IF(COUNTA(명렬표!G42)&gt;0,명렬표!G42,"")</f>
      </c>
      <c r="F92" s="39"/>
      <c r="G92" s="110"/>
      <c r="H92" s="110"/>
      <c r="I92" s="110"/>
      <c r="J92" s="110"/>
      <c r="K92" s="110"/>
      <c r="L92" s="110"/>
      <c r="M92" s="110"/>
      <c r="N92" s="152">
        <f t="shared" si="4"/>
      </c>
      <c r="O92" s="205">
        <f t="shared" si="5"/>
      </c>
      <c r="P92" s="39"/>
      <c r="Q92" s="101"/>
      <c r="R92" s="208">
        <f t="shared" si="6"/>
      </c>
      <c r="S92" s="210">
        <f t="shared" si="7"/>
      </c>
    </row>
    <row r="93" spans="1:19" ht="13.5">
      <c r="A93" s="1"/>
      <c r="B93" s="1"/>
      <c r="C93" s="78"/>
      <c r="D93" s="93">
        <f>IF(COUNT(명렬표!F43)&gt;0,명렬표!F43,"")</f>
      </c>
      <c r="E93" s="94">
        <f>IF(COUNTA(명렬표!G43)&gt;0,명렬표!G43,"")</f>
      </c>
      <c r="F93" s="39"/>
      <c r="G93" s="110"/>
      <c r="H93" s="110"/>
      <c r="I93" s="110"/>
      <c r="J93" s="110"/>
      <c r="K93" s="110"/>
      <c r="L93" s="110"/>
      <c r="M93" s="110"/>
      <c r="N93" s="152">
        <f t="shared" si="4"/>
      </c>
      <c r="O93" s="205">
        <f t="shared" si="5"/>
      </c>
      <c r="P93" s="39"/>
      <c r="Q93" s="101"/>
      <c r="R93" s="208">
        <f t="shared" si="6"/>
      </c>
      <c r="S93" s="210">
        <f t="shared" si="7"/>
      </c>
    </row>
    <row r="94" spans="1:19" ht="13.5">
      <c r="A94" s="1"/>
      <c r="B94" s="1"/>
      <c r="C94" s="78"/>
      <c r="D94" s="93">
        <f>IF(COUNT(명렬표!F44)&gt;0,명렬표!F44,"")</f>
      </c>
      <c r="E94" s="94">
        <f>IF(COUNTA(명렬표!G44)&gt;0,명렬표!G44,"")</f>
      </c>
      <c r="F94" s="39"/>
      <c r="G94" s="110"/>
      <c r="H94" s="110"/>
      <c r="I94" s="110"/>
      <c r="J94" s="110"/>
      <c r="K94" s="110"/>
      <c r="L94" s="110"/>
      <c r="M94" s="110"/>
      <c r="N94" s="152">
        <f t="shared" si="4"/>
      </c>
      <c r="O94" s="205">
        <f t="shared" si="5"/>
      </c>
      <c r="P94" s="39"/>
      <c r="Q94" s="101"/>
      <c r="R94" s="208">
        <f t="shared" si="6"/>
      </c>
      <c r="S94" s="210">
        <f t="shared" si="7"/>
      </c>
    </row>
    <row r="95" spans="1:19" ht="13.5">
      <c r="A95" s="1"/>
      <c r="B95" s="1"/>
      <c r="C95" s="78"/>
      <c r="D95" s="93">
        <f>IF(COUNT(명렬표!F45)&gt;0,명렬표!F45,"")</f>
      </c>
      <c r="E95" s="94">
        <f>IF(COUNTA(명렬표!G45)&gt;0,명렬표!G45,"")</f>
      </c>
      <c r="F95" s="39"/>
      <c r="G95" s="110"/>
      <c r="H95" s="110"/>
      <c r="I95" s="110"/>
      <c r="J95" s="110"/>
      <c r="K95" s="110"/>
      <c r="L95" s="110"/>
      <c r="M95" s="110"/>
      <c r="N95" s="152">
        <f t="shared" si="4"/>
      </c>
      <c r="O95" s="205">
        <f t="shared" si="5"/>
      </c>
      <c r="P95" s="39"/>
      <c r="Q95" s="101"/>
      <c r="R95" s="208">
        <f t="shared" si="6"/>
      </c>
      <c r="S95" s="210">
        <f t="shared" si="7"/>
      </c>
    </row>
    <row r="96" spans="1:19" ht="13.5">
      <c r="A96" s="1"/>
      <c r="B96" s="1"/>
      <c r="C96" s="78"/>
      <c r="D96" s="93">
        <f>IF(COUNT(명렬표!F46)&gt;0,명렬표!F46,"")</f>
      </c>
      <c r="E96" s="94">
        <f>IF(COUNTA(명렬표!G46)&gt;0,명렬표!G46,"")</f>
      </c>
      <c r="F96" s="39"/>
      <c r="G96" s="110"/>
      <c r="H96" s="110"/>
      <c r="I96" s="110"/>
      <c r="J96" s="110"/>
      <c r="K96" s="110"/>
      <c r="L96" s="110"/>
      <c r="M96" s="110"/>
      <c r="N96" s="152">
        <f t="shared" si="4"/>
      </c>
      <c r="O96" s="205">
        <f t="shared" si="5"/>
      </c>
      <c r="P96" s="39"/>
      <c r="Q96" s="101"/>
      <c r="R96" s="208">
        <f t="shared" si="6"/>
      </c>
      <c r="S96" s="210">
        <f t="shared" si="7"/>
      </c>
    </row>
    <row r="97" spans="1:19" ht="13.5">
      <c r="A97" s="1"/>
      <c r="B97" s="1"/>
      <c r="C97" s="78"/>
      <c r="D97" s="93">
        <f>IF(COUNT(명렬표!F47)&gt;0,명렬표!F47,"")</f>
      </c>
      <c r="E97" s="94">
        <f>IF(COUNTA(명렬표!G47)&gt;0,명렬표!G47,"")</f>
      </c>
      <c r="F97" s="39"/>
      <c r="G97" s="110"/>
      <c r="H97" s="110"/>
      <c r="I97" s="110"/>
      <c r="J97" s="110"/>
      <c r="K97" s="110"/>
      <c r="L97" s="110"/>
      <c r="M97" s="110"/>
      <c r="N97" s="152">
        <f t="shared" si="4"/>
      </c>
      <c r="O97" s="205">
        <f t="shared" si="5"/>
      </c>
      <c r="P97" s="39"/>
      <c r="Q97" s="101"/>
      <c r="R97" s="208">
        <f t="shared" si="6"/>
      </c>
      <c r="S97" s="210">
        <f t="shared" si="7"/>
      </c>
    </row>
    <row r="98" spans="1:19" ht="13.5">
      <c r="A98" s="1"/>
      <c r="B98" s="1"/>
      <c r="C98" s="78"/>
      <c r="D98" s="93">
        <f>IF(COUNT(명렬표!F48)&gt;0,명렬표!F48,"")</f>
      </c>
      <c r="E98" s="94">
        <f>IF(COUNTA(명렬표!G48)&gt;0,명렬표!G48,"")</f>
      </c>
      <c r="F98" s="39"/>
      <c r="G98" s="110"/>
      <c r="H98" s="110"/>
      <c r="I98" s="110"/>
      <c r="J98" s="110"/>
      <c r="K98" s="110"/>
      <c r="L98" s="110"/>
      <c r="M98" s="110"/>
      <c r="N98" s="152">
        <f t="shared" si="4"/>
      </c>
      <c r="O98" s="205">
        <f t="shared" si="5"/>
      </c>
      <c r="P98" s="39"/>
      <c r="Q98" s="101"/>
      <c r="R98" s="208">
        <f t="shared" si="6"/>
      </c>
      <c r="S98" s="210">
        <f t="shared" si="7"/>
      </c>
    </row>
    <row r="99" spans="1:19" ht="13.5">
      <c r="A99" s="1"/>
      <c r="B99" s="1"/>
      <c r="C99" s="78"/>
      <c r="D99" s="93">
        <f>IF(COUNT(명렬표!F49)&gt;0,명렬표!F49,"")</f>
      </c>
      <c r="E99" s="94">
        <f>IF(COUNTA(명렬표!G49)&gt;0,명렬표!G49,"")</f>
      </c>
      <c r="F99" s="39"/>
      <c r="G99" s="110"/>
      <c r="H99" s="110"/>
      <c r="I99" s="110"/>
      <c r="J99" s="110"/>
      <c r="K99" s="110"/>
      <c r="L99" s="110"/>
      <c r="M99" s="110"/>
      <c r="N99" s="152">
        <f t="shared" si="4"/>
      </c>
      <c r="O99" s="205">
        <f t="shared" si="5"/>
      </c>
      <c r="P99" s="39"/>
      <c r="Q99" s="101"/>
      <c r="R99" s="208">
        <f t="shared" si="6"/>
      </c>
      <c r="S99" s="210">
        <f t="shared" si="7"/>
      </c>
    </row>
    <row r="100" spans="1:19" ht="13.5">
      <c r="A100" s="1"/>
      <c r="B100" s="1"/>
      <c r="C100" s="78"/>
      <c r="D100" s="93">
        <f>IF(COUNT(명렬표!F50)&gt;0,명렬표!F50,"")</f>
      </c>
      <c r="E100" s="94">
        <f>IF(COUNTA(명렬표!G50)&gt;0,명렬표!G50,"")</f>
      </c>
      <c r="F100" s="39"/>
      <c r="G100" s="110"/>
      <c r="H100" s="110"/>
      <c r="I100" s="110"/>
      <c r="J100" s="110"/>
      <c r="K100" s="110"/>
      <c r="L100" s="110"/>
      <c r="M100" s="110"/>
      <c r="N100" s="152">
        <f t="shared" si="4"/>
      </c>
      <c r="O100" s="205">
        <f t="shared" si="5"/>
      </c>
      <c r="P100" s="39"/>
      <c r="Q100" s="101"/>
      <c r="R100" s="208">
        <f t="shared" si="6"/>
      </c>
      <c r="S100" s="210">
        <f t="shared" si="7"/>
      </c>
    </row>
    <row r="101" spans="1:19" ht="13.5">
      <c r="A101" s="1"/>
      <c r="B101" s="1"/>
      <c r="C101" s="78"/>
      <c r="D101" s="93">
        <f>IF(COUNT(명렬표!F51)&gt;0,명렬표!F51,"")</f>
      </c>
      <c r="E101" s="94">
        <f>IF(COUNTA(명렬표!G51)&gt;0,명렬표!G51,"")</f>
      </c>
      <c r="F101" s="39"/>
      <c r="G101" s="110"/>
      <c r="H101" s="110"/>
      <c r="I101" s="110"/>
      <c r="J101" s="110"/>
      <c r="K101" s="110"/>
      <c r="L101" s="110"/>
      <c r="M101" s="110"/>
      <c r="N101" s="152">
        <f t="shared" si="4"/>
      </c>
      <c r="O101" s="205">
        <f t="shared" si="5"/>
      </c>
      <c r="P101" s="39"/>
      <c r="Q101" s="101"/>
      <c r="R101" s="208">
        <f t="shared" si="6"/>
      </c>
      <c r="S101" s="210">
        <f t="shared" si="7"/>
      </c>
    </row>
    <row r="102" spans="1:19" ht="13.5">
      <c r="A102" s="1"/>
      <c r="B102" s="1"/>
      <c r="C102" s="78"/>
      <c r="D102" s="93">
        <f>IF(COUNT(명렬표!F52)&gt;0,명렬표!F52,"")</f>
      </c>
      <c r="E102" s="94">
        <f>IF(COUNTA(명렬표!G52)&gt;0,명렬표!G52,"")</f>
      </c>
      <c r="F102" s="39"/>
      <c r="G102" s="110"/>
      <c r="H102" s="110"/>
      <c r="I102" s="110"/>
      <c r="J102" s="110"/>
      <c r="K102" s="110"/>
      <c r="L102" s="110"/>
      <c r="M102" s="110"/>
      <c r="N102" s="152">
        <f t="shared" si="4"/>
      </c>
      <c r="O102" s="205">
        <f t="shared" si="5"/>
      </c>
      <c r="P102" s="39"/>
      <c r="Q102" s="101"/>
      <c r="R102" s="208">
        <f t="shared" si="6"/>
      </c>
      <c r="S102" s="210">
        <f t="shared" si="7"/>
      </c>
    </row>
    <row r="103" spans="1:19" ht="13.5">
      <c r="A103" s="1"/>
      <c r="B103" s="1"/>
      <c r="C103" s="78"/>
      <c r="D103" s="93">
        <f>IF(COUNT(명렬표!F53)&gt;0,명렬표!F53,"")</f>
      </c>
      <c r="E103" s="94">
        <f>IF(COUNTA(명렬표!G53)&gt;0,명렬표!G53,"")</f>
      </c>
      <c r="F103" s="39"/>
      <c r="G103" s="110"/>
      <c r="H103" s="110"/>
      <c r="I103" s="110"/>
      <c r="J103" s="110"/>
      <c r="K103" s="110"/>
      <c r="L103" s="110"/>
      <c r="M103" s="110"/>
      <c r="N103" s="152">
        <f t="shared" si="4"/>
      </c>
      <c r="O103" s="205">
        <f t="shared" si="5"/>
      </c>
      <c r="P103" s="39"/>
      <c r="Q103" s="101"/>
      <c r="R103" s="208">
        <f t="shared" si="6"/>
      </c>
      <c r="S103" s="210">
        <f t="shared" si="7"/>
      </c>
    </row>
    <row r="104" spans="1:19" ht="13.5">
      <c r="A104" s="1"/>
      <c r="B104" s="1"/>
      <c r="C104" s="78"/>
      <c r="D104" s="93">
        <f>IF(COUNT(명렬표!F54)&gt;0,명렬표!F54,"")</f>
      </c>
      <c r="E104" s="94">
        <f>IF(COUNTA(명렬표!G54)&gt;0,명렬표!G54,"")</f>
      </c>
      <c r="F104" s="39"/>
      <c r="G104" s="110"/>
      <c r="H104" s="110"/>
      <c r="I104" s="110"/>
      <c r="J104" s="110"/>
      <c r="K104" s="110"/>
      <c r="L104" s="110"/>
      <c r="M104" s="110"/>
      <c r="N104" s="152">
        <f t="shared" si="4"/>
      </c>
      <c r="O104" s="205">
        <f t="shared" si="5"/>
      </c>
      <c r="P104" s="39"/>
      <c r="Q104" s="101"/>
      <c r="R104" s="208">
        <f t="shared" si="6"/>
      </c>
      <c r="S104" s="210">
        <f t="shared" si="7"/>
      </c>
    </row>
    <row r="105" spans="1:19" ht="13.5">
      <c r="A105" s="1"/>
      <c r="B105" s="1"/>
      <c r="C105" s="78"/>
      <c r="D105" s="93">
        <f>IF(COUNT(명렬표!F55)&gt;0,명렬표!F55,"")</f>
      </c>
      <c r="E105" s="94">
        <f>IF(COUNTA(명렬표!G55)&gt;0,명렬표!G55,"")</f>
      </c>
      <c r="F105" s="39"/>
      <c r="G105" s="110"/>
      <c r="H105" s="110"/>
      <c r="I105" s="110"/>
      <c r="J105" s="110"/>
      <c r="K105" s="110"/>
      <c r="L105" s="110"/>
      <c r="M105" s="110"/>
      <c r="N105" s="152">
        <f t="shared" si="4"/>
      </c>
      <c r="O105" s="205">
        <f t="shared" si="5"/>
      </c>
      <c r="P105" s="39"/>
      <c r="Q105" s="101"/>
      <c r="R105" s="208">
        <f t="shared" si="6"/>
      </c>
      <c r="S105" s="210">
        <f t="shared" si="7"/>
      </c>
    </row>
    <row r="106" spans="1:19" ht="13.5">
      <c r="A106" s="1"/>
      <c r="B106" s="1"/>
      <c r="C106" s="78"/>
      <c r="D106" s="93">
        <f>IF(COUNT(명렬표!F56)&gt;0,명렬표!F56,"")</f>
      </c>
      <c r="E106" s="94">
        <f>IF(COUNTA(명렬표!G56)&gt;0,명렬표!G56,"")</f>
      </c>
      <c r="F106" s="39"/>
      <c r="G106" s="110"/>
      <c r="H106" s="110"/>
      <c r="I106" s="110"/>
      <c r="J106" s="110"/>
      <c r="K106" s="110"/>
      <c r="L106" s="110"/>
      <c r="M106" s="110"/>
      <c r="N106" s="152">
        <f t="shared" si="4"/>
      </c>
      <c r="O106" s="205">
        <f t="shared" si="5"/>
      </c>
      <c r="P106" s="39"/>
      <c r="Q106" s="101"/>
      <c r="R106" s="208">
        <f t="shared" si="6"/>
      </c>
      <c r="S106" s="210">
        <f t="shared" si="7"/>
      </c>
    </row>
    <row r="107" spans="1:19" ht="13.5">
      <c r="A107" s="1"/>
      <c r="B107" s="1"/>
      <c r="C107" s="78"/>
      <c r="D107" s="93">
        <f>IF(COUNT(명렬표!F57)&gt;0,명렬표!F57,"")</f>
      </c>
      <c r="E107" s="94">
        <f>IF(COUNTA(명렬표!G57)&gt;0,명렬표!G57,"")</f>
      </c>
      <c r="F107" s="39"/>
      <c r="G107" s="110"/>
      <c r="H107" s="110"/>
      <c r="I107" s="110"/>
      <c r="J107" s="110"/>
      <c r="K107" s="110"/>
      <c r="L107" s="110"/>
      <c r="M107" s="110"/>
      <c r="N107" s="152">
        <f t="shared" si="4"/>
      </c>
      <c r="O107" s="205">
        <f t="shared" si="5"/>
      </c>
      <c r="P107" s="39"/>
      <c r="Q107" s="101"/>
      <c r="R107" s="208">
        <f t="shared" si="6"/>
      </c>
      <c r="S107" s="210">
        <f t="shared" si="7"/>
      </c>
    </row>
    <row r="108" spans="1:19" ht="14.25" thickBot="1">
      <c r="A108" s="114"/>
      <c r="B108" s="114"/>
      <c r="C108" s="115"/>
      <c r="D108" s="95">
        <f>IF(COUNT(명렬표!F58)&gt;0,명렬표!F58,"")</f>
      </c>
      <c r="E108" s="90">
        <f>IF(COUNTA(명렬표!G58)&gt;0,명렬표!G58,"")</f>
      </c>
      <c r="F108" s="39"/>
      <c r="G108" s="110"/>
      <c r="H108" s="110"/>
      <c r="I108" s="110"/>
      <c r="J108" s="110"/>
      <c r="K108" s="110"/>
      <c r="L108" s="110"/>
      <c r="M108" s="110"/>
      <c r="N108" s="152">
        <f t="shared" si="4"/>
      </c>
      <c r="O108" s="205">
        <f t="shared" si="5"/>
      </c>
      <c r="P108" s="43"/>
      <c r="Q108" s="102"/>
      <c r="R108" s="208">
        <f t="shared" si="6"/>
      </c>
      <c r="S108" s="210">
        <f t="shared" si="7"/>
      </c>
    </row>
    <row r="109" spans="1:19" ht="13.5">
      <c r="A109" s="1"/>
      <c r="B109" s="1"/>
      <c r="C109" s="78"/>
      <c r="D109" s="91">
        <f>IF(COUNT(명렬표!I9)&gt;0,명렬표!I9,"")</f>
      </c>
      <c r="E109" s="92">
        <f>IF(COUNTA(명렬표!J9)&gt;0,명렬표!J9,"")</f>
      </c>
      <c r="F109" s="39"/>
      <c r="G109" s="110"/>
      <c r="H109" s="110"/>
      <c r="I109" s="110"/>
      <c r="J109" s="110"/>
      <c r="K109" s="110"/>
      <c r="L109" s="110"/>
      <c r="M109" s="110"/>
      <c r="N109" s="152">
        <f t="shared" si="4"/>
      </c>
      <c r="O109" s="205">
        <f t="shared" si="5"/>
      </c>
      <c r="P109" s="70"/>
      <c r="Q109" s="100"/>
      <c r="R109" s="208">
        <f t="shared" si="6"/>
      </c>
      <c r="S109" s="210">
        <f t="shared" si="7"/>
      </c>
    </row>
    <row r="110" spans="1:19" ht="13.5">
      <c r="A110" s="1"/>
      <c r="B110" s="1"/>
      <c r="C110" s="78"/>
      <c r="D110" s="93">
        <f>IF(COUNT(명렬표!I10)&gt;0,명렬표!I10,"")</f>
      </c>
      <c r="E110" s="94">
        <f>IF(COUNTA(명렬표!J10)&gt;0,명렬표!J10,"")</f>
      </c>
      <c r="F110" s="39"/>
      <c r="G110" s="110"/>
      <c r="H110" s="110"/>
      <c r="I110" s="110"/>
      <c r="J110" s="110"/>
      <c r="K110" s="110"/>
      <c r="L110" s="110"/>
      <c r="M110" s="110"/>
      <c r="N110" s="152">
        <f t="shared" si="4"/>
      </c>
      <c r="O110" s="205">
        <f t="shared" si="5"/>
      </c>
      <c r="P110" s="39"/>
      <c r="Q110" s="101"/>
      <c r="R110" s="208">
        <f t="shared" si="6"/>
      </c>
      <c r="S110" s="210">
        <f t="shared" si="7"/>
      </c>
    </row>
    <row r="111" spans="1:19" ht="13.5">
      <c r="A111" s="1"/>
      <c r="B111" s="268" t="s">
        <v>57</v>
      </c>
      <c r="C111" s="78"/>
      <c r="D111" s="93">
        <f>IF(COUNT(명렬표!I11)&gt;0,명렬표!I11,"")</f>
      </c>
      <c r="E111" s="94">
        <f>IF(COUNTA(명렬표!J11)&gt;0,명렬표!J11,"")</f>
      </c>
      <c r="F111" s="39"/>
      <c r="G111" s="110"/>
      <c r="H111" s="110"/>
      <c r="I111" s="110"/>
      <c r="J111" s="110"/>
      <c r="K111" s="110"/>
      <c r="L111" s="110"/>
      <c r="M111" s="110"/>
      <c r="N111" s="152">
        <f t="shared" si="4"/>
      </c>
      <c r="O111" s="205">
        <f t="shared" si="5"/>
      </c>
      <c r="P111" s="39"/>
      <c r="Q111" s="101"/>
      <c r="R111" s="208">
        <f t="shared" si="6"/>
      </c>
      <c r="S111" s="210">
        <f t="shared" si="7"/>
      </c>
    </row>
    <row r="112" spans="1:19" ht="13.5">
      <c r="A112" s="1"/>
      <c r="B112" s="269"/>
      <c r="C112" s="78"/>
      <c r="D112" s="93">
        <f>IF(COUNT(명렬표!I12)&gt;0,명렬표!I12,"")</f>
      </c>
      <c r="E112" s="94">
        <f>IF(COUNTA(명렬표!J12)&gt;0,명렬표!J12,"")</f>
      </c>
      <c r="F112" s="39"/>
      <c r="G112" s="110"/>
      <c r="H112" s="110"/>
      <c r="I112" s="110"/>
      <c r="J112" s="110"/>
      <c r="K112" s="110"/>
      <c r="L112" s="110"/>
      <c r="M112" s="110"/>
      <c r="N112" s="152">
        <f t="shared" si="4"/>
      </c>
      <c r="O112" s="205">
        <f t="shared" si="5"/>
      </c>
      <c r="P112" s="39"/>
      <c r="Q112" s="101"/>
      <c r="R112" s="208">
        <f t="shared" si="6"/>
      </c>
      <c r="S112" s="210">
        <f t="shared" si="7"/>
      </c>
    </row>
    <row r="113" spans="1:19" ht="13.5">
      <c r="A113" s="1"/>
      <c r="B113" s="269"/>
      <c r="C113" s="78"/>
      <c r="D113" s="93">
        <f>IF(COUNT(명렬표!I13)&gt;0,명렬표!I13,"")</f>
      </c>
      <c r="E113" s="94">
        <f>IF(COUNTA(명렬표!J13)&gt;0,명렬표!J13,"")</f>
      </c>
      <c r="F113" s="39"/>
      <c r="G113" s="110"/>
      <c r="H113" s="110"/>
      <c r="I113" s="110"/>
      <c r="J113" s="110"/>
      <c r="K113" s="110"/>
      <c r="L113" s="110"/>
      <c r="M113" s="110"/>
      <c r="N113" s="152">
        <f t="shared" si="4"/>
      </c>
      <c r="O113" s="205">
        <f t="shared" si="5"/>
      </c>
      <c r="P113" s="39"/>
      <c r="Q113" s="101"/>
      <c r="R113" s="208">
        <f t="shared" si="6"/>
      </c>
      <c r="S113" s="210">
        <f t="shared" si="7"/>
      </c>
    </row>
    <row r="114" spans="1:19" ht="13.5">
      <c r="A114" s="1"/>
      <c r="B114" s="269"/>
      <c r="C114" s="78"/>
      <c r="D114" s="93">
        <f>IF(COUNT(명렬표!I14)&gt;0,명렬표!I14,"")</f>
      </c>
      <c r="E114" s="94">
        <f>IF(COUNTA(명렬표!J14)&gt;0,명렬표!J14,"")</f>
      </c>
      <c r="F114" s="39"/>
      <c r="G114" s="110"/>
      <c r="H114" s="110"/>
      <c r="I114" s="110"/>
      <c r="J114" s="110"/>
      <c r="K114" s="110"/>
      <c r="L114" s="110"/>
      <c r="M114" s="110"/>
      <c r="N114" s="152">
        <f t="shared" si="4"/>
      </c>
      <c r="O114" s="205">
        <f t="shared" si="5"/>
      </c>
      <c r="P114" s="39"/>
      <c r="Q114" s="101"/>
      <c r="R114" s="208">
        <f t="shared" si="6"/>
      </c>
      <c r="S114" s="210">
        <f t="shared" si="7"/>
      </c>
    </row>
    <row r="115" spans="1:19" ht="13.5">
      <c r="A115" s="1"/>
      <c r="B115" s="269"/>
      <c r="C115" s="78"/>
      <c r="D115" s="93">
        <f>IF(COUNT(명렬표!I15)&gt;0,명렬표!I15,"")</f>
      </c>
      <c r="E115" s="94">
        <f>IF(COUNTA(명렬표!J15)&gt;0,명렬표!J15,"")</f>
      </c>
      <c r="F115" s="39"/>
      <c r="G115" s="110"/>
      <c r="H115" s="110"/>
      <c r="I115" s="110"/>
      <c r="J115" s="110"/>
      <c r="K115" s="110"/>
      <c r="L115" s="110"/>
      <c r="M115" s="110"/>
      <c r="N115" s="152">
        <f t="shared" si="4"/>
      </c>
      <c r="O115" s="205">
        <f t="shared" si="5"/>
      </c>
      <c r="P115" s="39"/>
      <c r="Q115" s="101"/>
      <c r="R115" s="208">
        <f t="shared" si="6"/>
      </c>
      <c r="S115" s="210">
        <f t="shared" si="7"/>
      </c>
    </row>
    <row r="116" spans="1:19" ht="13.5">
      <c r="A116" s="1"/>
      <c r="B116" s="269"/>
      <c r="C116" s="78"/>
      <c r="D116" s="93">
        <f>IF(COUNT(명렬표!I16)&gt;0,명렬표!I16,"")</f>
      </c>
      <c r="E116" s="94">
        <f>IF(COUNTA(명렬표!J16)&gt;0,명렬표!J16,"")</f>
      </c>
      <c r="F116" s="39"/>
      <c r="G116" s="110"/>
      <c r="H116" s="110"/>
      <c r="I116" s="110"/>
      <c r="J116" s="110"/>
      <c r="K116" s="110"/>
      <c r="L116" s="110"/>
      <c r="M116" s="110"/>
      <c r="N116" s="152">
        <f t="shared" si="4"/>
      </c>
      <c r="O116" s="205">
        <f t="shared" si="5"/>
      </c>
      <c r="P116" s="39"/>
      <c r="Q116" s="101"/>
      <c r="R116" s="208">
        <f t="shared" si="6"/>
      </c>
      <c r="S116" s="210">
        <f t="shared" si="7"/>
      </c>
    </row>
    <row r="117" spans="1:19" ht="13.5">
      <c r="A117" s="1"/>
      <c r="B117" s="270"/>
      <c r="C117" s="78"/>
      <c r="D117" s="93">
        <f>IF(COUNT(명렬표!I17)&gt;0,명렬표!I17,"")</f>
      </c>
      <c r="E117" s="94">
        <f>IF(COUNTA(명렬표!J17)&gt;0,명렬표!J17,"")</f>
      </c>
      <c r="F117" s="39"/>
      <c r="G117" s="110"/>
      <c r="H117" s="110"/>
      <c r="I117" s="110"/>
      <c r="J117" s="110"/>
      <c r="K117" s="110"/>
      <c r="L117" s="110"/>
      <c r="M117" s="110"/>
      <c r="N117" s="152">
        <f t="shared" si="4"/>
      </c>
      <c r="O117" s="205">
        <f t="shared" si="5"/>
      </c>
      <c r="P117" s="39"/>
      <c r="Q117" s="101"/>
      <c r="R117" s="208">
        <f t="shared" si="6"/>
      </c>
      <c r="S117" s="210">
        <f t="shared" si="7"/>
      </c>
    </row>
    <row r="118" spans="1:19" ht="13.5">
      <c r="A118" s="1"/>
      <c r="B118" s="1"/>
      <c r="C118" s="78"/>
      <c r="D118" s="93">
        <f>IF(COUNT(명렬표!I18)&gt;0,명렬표!I18,"")</f>
      </c>
      <c r="E118" s="94">
        <f>IF(COUNTA(명렬표!J18)&gt;0,명렬표!J18,"")</f>
      </c>
      <c r="F118" s="39"/>
      <c r="G118" s="110"/>
      <c r="H118" s="110"/>
      <c r="I118" s="110"/>
      <c r="J118" s="110"/>
      <c r="K118" s="110"/>
      <c r="L118" s="110"/>
      <c r="M118" s="110"/>
      <c r="N118" s="152">
        <f t="shared" si="4"/>
      </c>
      <c r="O118" s="205">
        <f t="shared" si="5"/>
      </c>
      <c r="P118" s="39"/>
      <c r="Q118" s="101"/>
      <c r="R118" s="208">
        <f t="shared" si="6"/>
      </c>
      <c r="S118" s="210">
        <f t="shared" si="7"/>
      </c>
    </row>
    <row r="119" spans="1:19" ht="13.5">
      <c r="A119" s="1"/>
      <c r="B119" s="1"/>
      <c r="C119" s="78"/>
      <c r="D119" s="93">
        <f>IF(COUNT(명렬표!I19)&gt;0,명렬표!I19,"")</f>
      </c>
      <c r="E119" s="94">
        <f>IF(COUNTA(명렬표!J19)&gt;0,명렬표!J19,"")</f>
      </c>
      <c r="F119" s="39"/>
      <c r="G119" s="110"/>
      <c r="H119" s="110"/>
      <c r="I119" s="110"/>
      <c r="J119" s="110"/>
      <c r="K119" s="110"/>
      <c r="L119" s="110"/>
      <c r="M119" s="110"/>
      <c r="N119" s="152">
        <f t="shared" si="4"/>
      </c>
      <c r="O119" s="205">
        <f t="shared" si="5"/>
      </c>
      <c r="P119" s="39"/>
      <c r="Q119" s="101"/>
      <c r="R119" s="208">
        <f t="shared" si="6"/>
      </c>
      <c r="S119" s="210">
        <f t="shared" si="7"/>
      </c>
    </row>
    <row r="120" spans="1:19" ht="13.5">
      <c r="A120" s="1"/>
      <c r="B120" s="1"/>
      <c r="C120" s="78"/>
      <c r="D120" s="93">
        <f>IF(COUNT(명렬표!I20)&gt;0,명렬표!I20,"")</f>
      </c>
      <c r="E120" s="94">
        <f>IF(COUNTA(명렬표!J20)&gt;0,명렬표!J20,"")</f>
      </c>
      <c r="F120" s="39"/>
      <c r="G120" s="110"/>
      <c r="H120" s="110"/>
      <c r="I120" s="110"/>
      <c r="J120" s="110"/>
      <c r="K120" s="110"/>
      <c r="L120" s="110"/>
      <c r="M120" s="110"/>
      <c r="N120" s="152">
        <f t="shared" si="4"/>
      </c>
      <c r="O120" s="205">
        <f t="shared" si="5"/>
      </c>
      <c r="P120" s="39"/>
      <c r="Q120" s="101"/>
      <c r="R120" s="208">
        <f t="shared" si="6"/>
      </c>
      <c r="S120" s="210">
        <f t="shared" si="7"/>
      </c>
    </row>
    <row r="121" spans="1:19" ht="13.5">
      <c r="A121" s="1"/>
      <c r="B121" s="1"/>
      <c r="C121" s="78"/>
      <c r="D121" s="93">
        <f>IF(COUNT(명렬표!I21)&gt;0,명렬표!I21,"")</f>
      </c>
      <c r="E121" s="94">
        <f>IF(COUNTA(명렬표!J21)&gt;0,명렬표!J21,"")</f>
      </c>
      <c r="F121" s="39"/>
      <c r="G121" s="110"/>
      <c r="H121" s="110"/>
      <c r="I121" s="110"/>
      <c r="J121" s="110"/>
      <c r="K121" s="110"/>
      <c r="L121" s="110"/>
      <c r="M121" s="110"/>
      <c r="N121" s="152">
        <f t="shared" si="4"/>
      </c>
      <c r="O121" s="205">
        <f t="shared" si="5"/>
      </c>
      <c r="P121" s="39"/>
      <c r="Q121" s="101"/>
      <c r="R121" s="208">
        <f t="shared" si="6"/>
      </c>
      <c r="S121" s="210">
        <f t="shared" si="7"/>
      </c>
    </row>
    <row r="122" spans="1:19" ht="13.5">
      <c r="A122" s="1"/>
      <c r="B122" s="1"/>
      <c r="C122" s="78"/>
      <c r="D122" s="93">
        <f>IF(COUNT(명렬표!I22)&gt;0,명렬표!I22,"")</f>
      </c>
      <c r="E122" s="94">
        <f>IF(COUNTA(명렬표!J22)&gt;0,명렬표!J22,"")</f>
      </c>
      <c r="F122" s="39"/>
      <c r="G122" s="110"/>
      <c r="H122" s="110"/>
      <c r="I122" s="110"/>
      <c r="J122" s="110"/>
      <c r="K122" s="110"/>
      <c r="L122" s="110"/>
      <c r="M122" s="110"/>
      <c r="N122" s="152">
        <f t="shared" si="4"/>
      </c>
      <c r="O122" s="205">
        <f t="shared" si="5"/>
      </c>
      <c r="P122" s="39"/>
      <c r="Q122" s="101"/>
      <c r="R122" s="208">
        <f t="shared" si="6"/>
      </c>
      <c r="S122" s="210">
        <f t="shared" si="7"/>
      </c>
    </row>
    <row r="123" spans="1:19" ht="13.5">
      <c r="A123" s="1"/>
      <c r="B123" s="1"/>
      <c r="C123" s="78"/>
      <c r="D123" s="93">
        <f>IF(COUNT(명렬표!I23)&gt;0,명렬표!I23,"")</f>
      </c>
      <c r="E123" s="94">
        <f>IF(COUNTA(명렬표!J23)&gt;0,명렬표!J23,"")</f>
      </c>
      <c r="F123" s="39"/>
      <c r="G123" s="110"/>
      <c r="H123" s="110"/>
      <c r="I123" s="110"/>
      <c r="J123" s="110"/>
      <c r="K123" s="110"/>
      <c r="L123" s="110"/>
      <c r="M123" s="110"/>
      <c r="N123" s="152">
        <f t="shared" si="4"/>
      </c>
      <c r="O123" s="205">
        <f t="shared" si="5"/>
      </c>
      <c r="P123" s="39"/>
      <c r="Q123" s="101"/>
      <c r="R123" s="208">
        <f t="shared" si="6"/>
      </c>
      <c r="S123" s="210">
        <f t="shared" si="7"/>
      </c>
    </row>
    <row r="124" spans="1:19" ht="13.5">
      <c r="A124" s="1"/>
      <c r="B124" s="1"/>
      <c r="C124" s="78"/>
      <c r="D124" s="93">
        <f>IF(COUNT(명렬표!I24)&gt;0,명렬표!I24,"")</f>
      </c>
      <c r="E124" s="94">
        <f>IF(COUNTA(명렬표!J24)&gt;0,명렬표!J24,"")</f>
      </c>
      <c r="F124" s="39"/>
      <c r="G124" s="110"/>
      <c r="H124" s="110"/>
      <c r="I124" s="110"/>
      <c r="J124" s="110"/>
      <c r="K124" s="110"/>
      <c r="L124" s="110"/>
      <c r="M124" s="110"/>
      <c r="N124" s="152">
        <f t="shared" si="4"/>
      </c>
      <c r="O124" s="205">
        <f t="shared" si="5"/>
      </c>
      <c r="P124" s="39"/>
      <c r="Q124" s="101"/>
      <c r="R124" s="208">
        <f t="shared" si="6"/>
      </c>
      <c r="S124" s="210">
        <f t="shared" si="7"/>
      </c>
    </row>
    <row r="125" spans="1:19" ht="13.5">
      <c r="A125" s="1"/>
      <c r="B125" s="1"/>
      <c r="C125" s="78"/>
      <c r="D125" s="93">
        <f>IF(COUNT(명렬표!I25)&gt;0,명렬표!I25,"")</f>
      </c>
      <c r="E125" s="94">
        <f>IF(COUNTA(명렬표!J25)&gt;0,명렬표!J25,"")</f>
      </c>
      <c r="F125" s="39"/>
      <c r="G125" s="110"/>
      <c r="H125" s="110"/>
      <c r="I125" s="110"/>
      <c r="J125" s="110"/>
      <c r="K125" s="110"/>
      <c r="L125" s="110"/>
      <c r="M125" s="110"/>
      <c r="N125" s="152">
        <f t="shared" si="4"/>
      </c>
      <c r="O125" s="205">
        <f t="shared" si="5"/>
      </c>
      <c r="P125" s="39"/>
      <c r="Q125" s="101"/>
      <c r="R125" s="208">
        <f t="shared" si="6"/>
      </c>
      <c r="S125" s="210">
        <f t="shared" si="7"/>
      </c>
    </row>
    <row r="126" spans="1:19" ht="13.5">
      <c r="A126" s="1"/>
      <c r="B126" s="1"/>
      <c r="C126" s="78"/>
      <c r="D126" s="93">
        <f>IF(COUNT(명렬표!I26)&gt;0,명렬표!I26,"")</f>
      </c>
      <c r="E126" s="94">
        <f>IF(COUNTA(명렬표!J26)&gt;0,명렬표!J26,"")</f>
      </c>
      <c r="F126" s="39"/>
      <c r="G126" s="110"/>
      <c r="H126" s="110"/>
      <c r="I126" s="110"/>
      <c r="J126" s="110"/>
      <c r="K126" s="110"/>
      <c r="L126" s="110"/>
      <c r="M126" s="110"/>
      <c r="N126" s="152">
        <f t="shared" si="4"/>
      </c>
      <c r="O126" s="205">
        <f t="shared" si="5"/>
      </c>
      <c r="P126" s="39"/>
      <c r="Q126" s="101"/>
      <c r="R126" s="208">
        <f t="shared" si="6"/>
      </c>
      <c r="S126" s="210">
        <f t="shared" si="7"/>
      </c>
    </row>
    <row r="127" spans="1:19" ht="13.5">
      <c r="A127" s="1"/>
      <c r="B127" s="1"/>
      <c r="C127" s="78"/>
      <c r="D127" s="93">
        <f>IF(COUNT(명렬표!I27)&gt;0,명렬표!I27,"")</f>
      </c>
      <c r="E127" s="94">
        <f>IF(COUNTA(명렬표!J27)&gt;0,명렬표!J27,"")</f>
      </c>
      <c r="F127" s="39"/>
      <c r="G127" s="110"/>
      <c r="H127" s="110"/>
      <c r="I127" s="110"/>
      <c r="J127" s="110"/>
      <c r="K127" s="110"/>
      <c r="L127" s="110"/>
      <c r="M127" s="110"/>
      <c r="N127" s="152">
        <f t="shared" si="4"/>
      </c>
      <c r="O127" s="205">
        <f t="shared" si="5"/>
      </c>
      <c r="P127" s="39"/>
      <c r="Q127" s="101"/>
      <c r="R127" s="208">
        <f t="shared" si="6"/>
      </c>
      <c r="S127" s="210">
        <f t="shared" si="7"/>
      </c>
    </row>
    <row r="128" spans="1:19" ht="13.5">
      <c r="A128" s="1"/>
      <c r="B128" s="1"/>
      <c r="C128" s="78"/>
      <c r="D128" s="93">
        <f>IF(COUNT(명렬표!I28)&gt;0,명렬표!I28,"")</f>
      </c>
      <c r="E128" s="94">
        <f>IF(COUNTA(명렬표!J28)&gt;0,명렬표!J28,"")</f>
      </c>
      <c r="F128" s="39"/>
      <c r="G128" s="110"/>
      <c r="H128" s="110"/>
      <c r="I128" s="110"/>
      <c r="J128" s="110"/>
      <c r="K128" s="110"/>
      <c r="L128" s="110"/>
      <c r="M128" s="110"/>
      <c r="N128" s="152">
        <f t="shared" si="4"/>
      </c>
      <c r="O128" s="205">
        <f t="shared" si="5"/>
      </c>
      <c r="P128" s="39"/>
      <c r="Q128" s="101"/>
      <c r="R128" s="208">
        <f t="shared" si="6"/>
      </c>
      <c r="S128" s="210">
        <f t="shared" si="7"/>
      </c>
    </row>
    <row r="129" spans="1:19" ht="13.5">
      <c r="A129" s="1"/>
      <c r="B129" s="1"/>
      <c r="C129" s="78"/>
      <c r="D129" s="93">
        <f>IF(COUNT(명렬표!I29)&gt;0,명렬표!I29,"")</f>
      </c>
      <c r="E129" s="94">
        <f>IF(COUNTA(명렬표!J29)&gt;0,명렬표!J29,"")</f>
      </c>
      <c r="F129" s="39"/>
      <c r="G129" s="110"/>
      <c r="H129" s="110"/>
      <c r="I129" s="110"/>
      <c r="J129" s="110"/>
      <c r="K129" s="110"/>
      <c r="L129" s="110"/>
      <c r="M129" s="110"/>
      <c r="N129" s="152">
        <f t="shared" si="4"/>
      </c>
      <c r="O129" s="205">
        <f t="shared" si="5"/>
      </c>
      <c r="P129" s="39"/>
      <c r="Q129" s="101"/>
      <c r="R129" s="208">
        <f t="shared" si="6"/>
      </c>
      <c r="S129" s="210">
        <f t="shared" si="7"/>
      </c>
    </row>
    <row r="130" spans="1:19" ht="13.5">
      <c r="A130" s="1"/>
      <c r="B130" s="1"/>
      <c r="C130" s="78"/>
      <c r="D130" s="93">
        <f>IF(COUNT(명렬표!I30)&gt;0,명렬표!I30,"")</f>
      </c>
      <c r="E130" s="94">
        <f>IF(COUNTA(명렬표!J30)&gt;0,명렬표!J30,"")</f>
      </c>
      <c r="F130" s="39"/>
      <c r="G130" s="110"/>
      <c r="H130" s="110"/>
      <c r="I130" s="110"/>
      <c r="J130" s="110"/>
      <c r="K130" s="110"/>
      <c r="L130" s="110"/>
      <c r="M130" s="110"/>
      <c r="N130" s="152">
        <f t="shared" si="4"/>
      </c>
      <c r="O130" s="205">
        <f t="shared" si="5"/>
      </c>
      <c r="P130" s="39"/>
      <c r="Q130" s="101"/>
      <c r="R130" s="208">
        <f t="shared" si="6"/>
      </c>
      <c r="S130" s="210">
        <f t="shared" si="7"/>
      </c>
    </row>
    <row r="131" spans="1:19" ht="13.5">
      <c r="A131" s="1"/>
      <c r="B131" s="1"/>
      <c r="C131" s="78"/>
      <c r="D131" s="93">
        <f>IF(COUNT(명렬표!I31)&gt;0,명렬표!I31,"")</f>
      </c>
      <c r="E131" s="94">
        <f>IF(COUNTA(명렬표!J31)&gt;0,명렬표!J31,"")</f>
      </c>
      <c r="F131" s="39"/>
      <c r="G131" s="110"/>
      <c r="H131" s="110"/>
      <c r="I131" s="110"/>
      <c r="J131" s="110"/>
      <c r="K131" s="110"/>
      <c r="L131" s="110"/>
      <c r="M131" s="110"/>
      <c r="N131" s="152">
        <f t="shared" si="4"/>
      </c>
      <c r="O131" s="205">
        <f t="shared" si="5"/>
      </c>
      <c r="P131" s="39"/>
      <c r="Q131" s="101"/>
      <c r="R131" s="208">
        <f t="shared" si="6"/>
      </c>
      <c r="S131" s="210">
        <f t="shared" si="7"/>
      </c>
    </row>
    <row r="132" spans="1:19" ht="13.5">
      <c r="A132" s="1"/>
      <c r="B132" s="1"/>
      <c r="C132" s="78"/>
      <c r="D132" s="93">
        <f>IF(COUNT(명렬표!I32)&gt;0,명렬표!I32,"")</f>
      </c>
      <c r="E132" s="94">
        <f>IF(COUNTA(명렬표!J32)&gt;0,명렬표!J32,"")</f>
      </c>
      <c r="F132" s="39"/>
      <c r="G132" s="110"/>
      <c r="H132" s="110"/>
      <c r="I132" s="110"/>
      <c r="J132" s="110"/>
      <c r="K132" s="110"/>
      <c r="L132" s="110"/>
      <c r="M132" s="110"/>
      <c r="N132" s="152">
        <f t="shared" si="4"/>
      </c>
      <c r="O132" s="205">
        <f t="shared" si="5"/>
      </c>
      <c r="P132" s="39"/>
      <c r="Q132" s="101"/>
      <c r="R132" s="208">
        <f t="shared" si="6"/>
      </c>
      <c r="S132" s="210">
        <f t="shared" si="7"/>
      </c>
    </row>
    <row r="133" spans="1:19" ht="13.5">
      <c r="A133" s="1"/>
      <c r="B133" s="1"/>
      <c r="C133" s="78"/>
      <c r="D133" s="93">
        <f>IF(COUNT(명렬표!I33)&gt;0,명렬표!I33,"")</f>
      </c>
      <c r="E133" s="94">
        <f>IF(COUNTA(명렬표!J33)&gt;0,명렬표!J33,"")</f>
      </c>
      <c r="F133" s="39"/>
      <c r="G133" s="110"/>
      <c r="H133" s="110"/>
      <c r="I133" s="110"/>
      <c r="J133" s="110"/>
      <c r="K133" s="110"/>
      <c r="L133" s="110"/>
      <c r="M133" s="110"/>
      <c r="N133" s="152">
        <f t="shared" si="4"/>
      </c>
      <c r="O133" s="205">
        <f t="shared" si="5"/>
      </c>
      <c r="P133" s="39"/>
      <c r="Q133" s="101"/>
      <c r="R133" s="208">
        <f t="shared" si="6"/>
      </c>
      <c r="S133" s="210">
        <f t="shared" si="7"/>
      </c>
    </row>
    <row r="134" spans="1:19" ht="13.5">
      <c r="A134" s="1"/>
      <c r="B134" s="1"/>
      <c r="C134" s="78"/>
      <c r="D134" s="93">
        <f>IF(COUNT(명렬표!I34)&gt;0,명렬표!I34,"")</f>
      </c>
      <c r="E134" s="94">
        <f>IF(COUNTA(명렬표!J34)&gt;0,명렬표!J34,"")</f>
      </c>
      <c r="F134" s="39"/>
      <c r="G134" s="110"/>
      <c r="H134" s="110"/>
      <c r="I134" s="110"/>
      <c r="J134" s="110"/>
      <c r="K134" s="110"/>
      <c r="L134" s="110"/>
      <c r="M134" s="110"/>
      <c r="N134" s="152">
        <f t="shared" si="4"/>
      </c>
      <c r="O134" s="205">
        <f t="shared" si="5"/>
      </c>
      <c r="P134" s="39"/>
      <c r="Q134" s="101"/>
      <c r="R134" s="208">
        <f t="shared" si="6"/>
      </c>
      <c r="S134" s="210">
        <f t="shared" si="7"/>
      </c>
    </row>
    <row r="135" spans="1:19" ht="13.5">
      <c r="A135" s="1"/>
      <c r="B135" s="1"/>
      <c r="C135" s="78"/>
      <c r="D135" s="93">
        <f>IF(COUNT(명렬표!I35)&gt;0,명렬표!I35,"")</f>
      </c>
      <c r="E135" s="94">
        <f>IF(COUNTA(명렬표!J35)&gt;0,명렬표!J35,"")</f>
      </c>
      <c r="F135" s="39"/>
      <c r="G135" s="110"/>
      <c r="H135" s="110"/>
      <c r="I135" s="110"/>
      <c r="J135" s="110"/>
      <c r="K135" s="110"/>
      <c r="L135" s="110"/>
      <c r="M135" s="110"/>
      <c r="N135" s="152">
        <f t="shared" si="4"/>
      </c>
      <c r="O135" s="205">
        <f t="shared" si="5"/>
      </c>
      <c r="P135" s="39"/>
      <c r="Q135" s="101"/>
      <c r="R135" s="208">
        <f t="shared" si="6"/>
      </c>
      <c r="S135" s="210">
        <f t="shared" si="7"/>
      </c>
    </row>
    <row r="136" spans="1:19" ht="13.5">
      <c r="A136" s="1"/>
      <c r="B136" s="1"/>
      <c r="C136" s="78"/>
      <c r="D136" s="93">
        <f>IF(COUNT(명렬표!I36)&gt;0,명렬표!I36,"")</f>
      </c>
      <c r="E136" s="94">
        <f>IF(COUNTA(명렬표!J36)&gt;0,명렬표!J36,"")</f>
      </c>
      <c r="F136" s="39"/>
      <c r="G136" s="110"/>
      <c r="H136" s="110"/>
      <c r="I136" s="110"/>
      <c r="J136" s="110"/>
      <c r="K136" s="110"/>
      <c r="L136" s="110"/>
      <c r="M136" s="110"/>
      <c r="N136" s="152">
        <f t="shared" si="4"/>
      </c>
      <c r="O136" s="205">
        <f t="shared" si="5"/>
      </c>
      <c r="P136" s="39"/>
      <c r="Q136" s="101"/>
      <c r="R136" s="208">
        <f t="shared" si="6"/>
      </c>
      <c r="S136" s="210">
        <f t="shared" si="7"/>
      </c>
    </row>
    <row r="137" spans="1:19" ht="13.5">
      <c r="A137" s="1"/>
      <c r="B137" s="1"/>
      <c r="C137" s="78"/>
      <c r="D137" s="93">
        <f>IF(COUNT(명렬표!I37)&gt;0,명렬표!I37,"")</f>
      </c>
      <c r="E137" s="94">
        <f>IF(COUNTA(명렬표!J37)&gt;0,명렬표!J37,"")</f>
      </c>
      <c r="F137" s="39"/>
      <c r="G137" s="110"/>
      <c r="H137" s="110"/>
      <c r="I137" s="110"/>
      <c r="J137" s="110"/>
      <c r="K137" s="110"/>
      <c r="L137" s="110"/>
      <c r="M137" s="110"/>
      <c r="N137" s="152">
        <f t="shared" si="4"/>
      </c>
      <c r="O137" s="205">
        <f t="shared" si="5"/>
      </c>
      <c r="P137" s="39"/>
      <c r="Q137" s="101"/>
      <c r="R137" s="208">
        <f t="shared" si="6"/>
      </c>
      <c r="S137" s="210">
        <f t="shared" si="7"/>
      </c>
    </row>
    <row r="138" spans="1:19" ht="13.5">
      <c r="A138" s="1"/>
      <c r="B138" s="1"/>
      <c r="C138" s="78"/>
      <c r="D138" s="93">
        <f>IF(COUNT(명렬표!I38)&gt;0,명렬표!I38,"")</f>
      </c>
      <c r="E138" s="94">
        <f>IF(COUNTA(명렬표!J38)&gt;0,명렬표!J38,"")</f>
      </c>
      <c r="F138" s="39"/>
      <c r="G138" s="110"/>
      <c r="H138" s="110"/>
      <c r="I138" s="110"/>
      <c r="J138" s="110"/>
      <c r="K138" s="110"/>
      <c r="L138" s="110"/>
      <c r="M138" s="110"/>
      <c r="N138" s="152">
        <f aca="true" t="shared" si="8" ref="N138:N201">IF(F137="","",SUM(F138:M138))</f>
      </c>
      <c r="O138" s="205">
        <f aca="true" t="shared" si="9" ref="O138:O201">IF(N138="","",N138*$O$8)</f>
      </c>
      <c r="P138" s="39"/>
      <c r="Q138" s="101"/>
      <c r="R138" s="208">
        <f aca="true" t="shared" si="10" ref="R138:R201">IF(P138="","",AVERAGE(P138,Q138)*$R$8)</f>
      </c>
      <c r="S138" s="210">
        <f aca="true" t="shared" si="11" ref="S138:S201">IF(COUNT(O138,R138)&gt;0,SUM(O138,R138),"")</f>
      </c>
    </row>
    <row r="139" spans="1:19" ht="13.5">
      <c r="A139" s="1"/>
      <c r="B139" s="1"/>
      <c r="C139" s="78"/>
      <c r="D139" s="93">
        <f>IF(COUNT(명렬표!I39)&gt;0,명렬표!I39,"")</f>
      </c>
      <c r="E139" s="94">
        <f>IF(COUNTA(명렬표!J39)&gt;0,명렬표!J39,"")</f>
      </c>
      <c r="F139" s="39"/>
      <c r="G139" s="110"/>
      <c r="H139" s="110"/>
      <c r="I139" s="110"/>
      <c r="J139" s="110"/>
      <c r="K139" s="110"/>
      <c r="L139" s="110"/>
      <c r="M139" s="110"/>
      <c r="N139" s="152">
        <f t="shared" si="8"/>
      </c>
      <c r="O139" s="205">
        <f t="shared" si="9"/>
      </c>
      <c r="P139" s="39"/>
      <c r="Q139" s="101"/>
      <c r="R139" s="208">
        <f t="shared" si="10"/>
      </c>
      <c r="S139" s="210">
        <f t="shared" si="11"/>
      </c>
    </row>
    <row r="140" spans="1:19" ht="13.5">
      <c r="A140" s="1"/>
      <c r="B140" s="1"/>
      <c r="C140" s="78"/>
      <c r="D140" s="93">
        <f>IF(COUNT(명렬표!I40)&gt;0,명렬표!I40,"")</f>
      </c>
      <c r="E140" s="94">
        <f>IF(COUNTA(명렬표!J40)&gt;0,명렬표!J40,"")</f>
      </c>
      <c r="F140" s="39"/>
      <c r="G140" s="110"/>
      <c r="H140" s="110"/>
      <c r="I140" s="110"/>
      <c r="J140" s="110"/>
      <c r="K140" s="110"/>
      <c r="L140" s="110"/>
      <c r="M140" s="110"/>
      <c r="N140" s="152">
        <f t="shared" si="8"/>
      </c>
      <c r="O140" s="205">
        <f t="shared" si="9"/>
      </c>
      <c r="P140" s="39"/>
      <c r="Q140" s="101"/>
      <c r="R140" s="208">
        <f t="shared" si="10"/>
      </c>
      <c r="S140" s="210">
        <f t="shared" si="11"/>
      </c>
    </row>
    <row r="141" spans="1:19" ht="13.5">
      <c r="A141" s="1"/>
      <c r="B141" s="1"/>
      <c r="C141" s="78"/>
      <c r="D141" s="93">
        <f>IF(COUNT(명렬표!I41)&gt;0,명렬표!I41,"")</f>
      </c>
      <c r="E141" s="94">
        <f>IF(COUNTA(명렬표!J41)&gt;0,명렬표!J41,"")</f>
      </c>
      <c r="F141" s="39"/>
      <c r="G141" s="110"/>
      <c r="H141" s="110"/>
      <c r="I141" s="110"/>
      <c r="J141" s="110"/>
      <c r="K141" s="110"/>
      <c r="L141" s="110"/>
      <c r="M141" s="110"/>
      <c r="N141" s="152">
        <f t="shared" si="8"/>
      </c>
      <c r="O141" s="205">
        <f t="shared" si="9"/>
      </c>
      <c r="P141" s="39"/>
      <c r="Q141" s="101"/>
      <c r="R141" s="208">
        <f t="shared" si="10"/>
      </c>
      <c r="S141" s="210">
        <f t="shared" si="11"/>
      </c>
    </row>
    <row r="142" spans="1:19" ht="13.5">
      <c r="A142" s="1"/>
      <c r="B142" s="1"/>
      <c r="C142" s="78"/>
      <c r="D142" s="93">
        <f>IF(COUNT(명렬표!I42)&gt;0,명렬표!I42,"")</f>
      </c>
      <c r="E142" s="94">
        <f>IF(COUNTA(명렬표!J42)&gt;0,명렬표!J42,"")</f>
      </c>
      <c r="F142" s="39"/>
      <c r="G142" s="110"/>
      <c r="H142" s="110"/>
      <c r="I142" s="110"/>
      <c r="J142" s="110"/>
      <c r="K142" s="110"/>
      <c r="L142" s="110"/>
      <c r="M142" s="110"/>
      <c r="N142" s="152">
        <f t="shared" si="8"/>
      </c>
      <c r="O142" s="205">
        <f t="shared" si="9"/>
      </c>
      <c r="P142" s="39"/>
      <c r="Q142" s="101"/>
      <c r="R142" s="208">
        <f t="shared" si="10"/>
      </c>
      <c r="S142" s="210">
        <f t="shared" si="11"/>
      </c>
    </row>
    <row r="143" spans="1:19" ht="13.5">
      <c r="A143" s="1"/>
      <c r="B143" s="1"/>
      <c r="C143" s="78"/>
      <c r="D143" s="93">
        <f>IF(COUNT(명렬표!I43)&gt;0,명렬표!I43,"")</f>
      </c>
      <c r="E143" s="94">
        <f>IF(COUNTA(명렬표!J43)&gt;0,명렬표!J43,"")</f>
      </c>
      <c r="F143" s="39"/>
      <c r="G143" s="110"/>
      <c r="H143" s="110"/>
      <c r="I143" s="110"/>
      <c r="J143" s="110"/>
      <c r="K143" s="110"/>
      <c r="L143" s="110"/>
      <c r="M143" s="110"/>
      <c r="N143" s="152">
        <f t="shared" si="8"/>
      </c>
      <c r="O143" s="205">
        <f t="shared" si="9"/>
      </c>
      <c r="P143" s="39"/>
      <c r="Q143" s="101"/>
      <c r="R143" s="208">
        <f t="shared" si="10"/>
      </c>
      <c r="S143" s="210">
        <f t="shared" si="11"/>
      </c>
    </row>
    <row r="144" spans="1:19" ht="13.5">
      <c r="A144" s="1"/>
      <c r="B144" s="1"/>
      <c r="C144" s="78"/>
      <c r="D144" s="93">
        <f>IF(COUNT(명렬표!I44)&gt;0,명렬표!I44,"")</f>
      </c>
      <c r="E144" s="94">
        <f>IF(COUNTA(명렬표!J44)&gt;0,명렬표!J44,"")</f>
      </c>
      <c r="F144" s="39"/>
      <c r="G144" s="110"/>
      <c r="H144" s="110"/>
      <c r="I144" s="110"/>
      <c r="J144" s="110"/>
      <c r="K144" s="110"/>
      <c r="L144" s="110"/>
      <c r="M144" s="110"/>
      <c r="N144" s="152">
        <f t="shared" si="8"/>
      </c>
      <c r="O144" s="205">
        <f t="shared" si="9"/>
      </c>
      <c r="P144" s="39"/>
      <c r="Q144" s="101"/>
      <c r="R144" s="208">
        <f t="shared" si="10"/>
      </c>
      <c r="S144" s="210">
        <f t="shared" si="11"/>
      </c>
    </row>
    <row r="145" spans="1:19" ht="13.5">
      <c r="A145" s="1"/>
      <c r="B145" s="1"/>
      <c r="C145" s="78"/>
      <c r="D145" s="93">
        <f>IF(COUNT(명렬표!I45)&gt;0,명렬표!I45,"")</f>
      </c>
      <c r="E145" s="94">
        <f>IF(COUNTA(명렬표!J45)&gt;0,명렬표!J45,"")</f>
      </c>
      <c r="F145" s="39"/>
      <c r="G145" s="110"/>
      <c r="H145" s="110"/>
      <c r="I145" s="110"/>
      <c r="J145" s="110"/>
      <c r="K145" s="110"/>
      <c r="L145" s="110"/>
      <c r="M145" s="110"/>
      <c r="N145" s="152">
        <f t="shared" si="8"/>
      </c>
      <c r="O145" s="205">
        <f t="shared" si="9"/>
      </c>
      <c r="P145" s="39"/>
      <c r="Q145" s="101"/>
      <c r="R145" s="208">
        <f t="shared" si="10"/>
      </c>
      <c r="S145" s="210">
        <f t="shared" si="11"/>
      </c>
    </row>
    <row r="146" spans="1:19" ht="13.5">
      <c r="A146" s="1"/>
      <c r="B146" s="1"/>
      <c r="C146" s="78"/>
      <c r="D146" s="93">
        <f>IF(COUNT(명렬표!I46)&gt;0,명렬표!I46,"")</f>
      </c>
      <c r="E146" s="94">
        <f>IF(COUNTA(명렬표!J46)&gt;0,명렬표!J46,"")</f>
      </c>
      <c r="F146" s="39"/>
      <c r="G146" s="110"/>
      <c r="H146" s="110"/>
      <c r="I146" s="110"/>
      <c r="J146" s="110"/>
      <c r="K146" s="110"/>
      <c r="L146" s="110"/>
      <c r="M146" s="110"/>
      <c r="N146" s="152">
        <f t="shared" si="8"/>
      </c>
      <c r="O146" s="205">
        <f t="shared" si="9"/>
      </c>
      <c r="P146" s="39"/>
      <c r="Q146" s="101"/>
      <c r="R146" s="208">
        <f t="shared" si="10"/>
      </c>
      <c r="S146" s="210">
        <f t="shared" si="11"/>
      </c>
    </row>
    <row r="147" spans="1:19" ht="13.5">
      <c r="A147" s="1"/>
      <c r="B147" s="1"/>
      <c r="C147" s="78"/>
      <c r="D147" s="93">
        <f>IF(COUNT(명렬표!I47)&gt;0,명렬표!I47,"")</f>
      </c>
      <c r="E147" s="94">
        <f>IF(COUNTA(명렬표!J47)&gt;0,명렬표!J47,"")</f>
      </c>
      <c r="F147" s="39"/>
      <c r="G147" s="110"/>
      <c r="H147" s="110"/>
      <c r="I147" s="110"/>
      <c r="J147" s="110"/>
      <c r="K147" s="110"/>
      <c r="L147" s="110"/>
      <c r="M147" s="110"/>
      <c r="N147" s="152">
        <f t="shared" si="8"/>
      </c>
      <c r="O147" s="205">
        <f t="shared" si="9"/>
      </c>
      <c r="P147" s="39"/>
      <c r="Q147" s="101"/>
      <c r="R147" s="208">
        <f t="shared" si="10"/>
      </c>
      <c r="S147" s="210">
        <f t="shared" si="11"/>
      </c>
    </row>
    <row r="148" spans="1:19" ht="13.5">
      <c r="A148" s="1"/>
      <c r="B148" s="1"/>
      <c r="C148" s="78"/>
      <c r="D148" s="93">
        <f>IF(COUNT(명렬표!I48)&gt;0,명렬표!I48,"")</f>
      </c>
      <c r="E148" s="94">
        <f>IF(COUNTA(명렬표!J48)&gt;0,명렬표!J48,"")</f>
      </c>
      <c r="F148" s="39"/>
      <c r="G148" s="110"/>
      <c r="H148" s="110"/>
      <c r="I148" s="110"/>
      <c r="J148" s="110"/>
      <c r="K148" s="110"/>
      <c r="L148" s="110"/>
      <c r="M148" s="110"/>
      <c r="N148" s="152">
        <f t="shared" si="8"/>
      </c>
      <c r="O148" s="205">
        <f t="shared" si="9"/>
      </c>
      <c r="P148" s="39"/>
      <c r="Q148" s="101"/>
      <c r="R148" s="208">
        <f t="shared" si="10"/>
      </c>
      <c r="S148" s="210">
        <f t="shared" si="11"/>
      </c>
    </row>
    <row r="149" spans="1:19" ht="13.5">
      <c r="A149" s="1"/>
      <c r="B149" s="1"/>
      <c r="C149" s="78"/>
      <c r="D149" s="93">
        <f>IF(COUNT(명렬표!I49)&gt;0,명렬표!I49,"")</f>
      </c>
      <c r="E149" s="94">
        <f>IF(COUNTA(명렬표!J49)&gt;0,명렬표!J49,"")</f>
      </c>
      <c r="F149" s="39"/>
      <c r="G149" s="110"/>
      <c r="H149" s="110"/>
      <c r="I149" s="110"/>
      <c r="J149" s="110"/>
      <c r="K149" s="110"/>
      <c r="L149" s="110"/>
      <c r="M149" s="110"/>
      <c r="N149" s="152">
        <f t="shared" si="8"/>
      </c>
      <c r="O149" s="205">
        <f t="shared" si="9"/>
      </c>
      <c r="P149" s="39"/>
      <c r="Q149" s="101"/>
      <c r="R149" s="208">
        <f t="shared" si="10"/>
      </c>
      <c r="S149" s="210">
        <f t="shared" si="11"/>
      </c>
    </row>
    <row r="150" spans="1:19" ht="13.5">
      <c r="A150" s="1"/>
      <c r="B150" s="1"/>
      <c r="C150" s="78"/>
      <c r="D150" s="93">
        <f>IF(COUNT(명렬표!I50)&gt;0,명렬표!I50,"")</f>
      </c>
      <c r="E150" s="94">
        <f>IF(COUNTA(명렬표!J50)&gt;0,명렬표!J50,"")</f>
      </c>
      <c r="F150" s="39"/>
      <c r="G150" s="110"/>
      <c r="H150" s="110"/>
      <c r="I150" s="110"/>
      <c r="J150" s="110"/>
      <c r="K150" s="110"/>
      <c r="L150" s="110"/>
      <c r="M150" s="110"/>
      <c r="N150" s="152">
        <f t="shared" si="8"/>
      </c>
      <c r="O150" s="205">
        <f t="shared" si="9"/>
      </c>
      <c r="P150" s="39"/>
      <c r="Q150" s="101"/>
      <c r="R150" s="208">
        <f t="shared" si="10"/>
      </c>
      <c r="S150" s="210">
        <f t="shared" si="11"/>
      </c>
    </row>
    <row r="151" spans="1:19" ht="13.5">
      <c r="A151" s="1"/>
      <c r="B151" s="1"/>
      <c r="C151" s="78"/>
      <c r="D151" s="93">
        <f>IF(COUNT(명렬표!I51)&gt;0,명렬표!I51,"")</f>
      </c>
      <c r="E151" s="94">
        <f>IF(COUNTA(명렬표!J51)&gt;0,명렬표!J51,"")</f>
      </c>
      <c r="F151" s="39"/>
      <c r="G151" s="110"/>
      <c r="H151" s="110"/>
      <c r="I151" s="110"/>
      <c r="J151" s="110"/>
      <c r="K151" s="110"/>
      <c r="L151" s="110"/>
      <c r="M151" s="110"/>
      <c r="N151" s="152">
        <f t="shared" si="8"/>
      </c>
      <c r="O151" s="205">
        <f t="shared" si="9"/>
      </c>
      <c r="P151" s="39"/>
      <c r="Q151" s="101"/>
      <c r="R151" s="208">
        <f t="shared" si="10"/>
      </c>
      <c r="S151" s="210">
        <f t="shared" si="11"/>
      </c>
    </row>
    <row r="152" spans="1:19" ht="13.5">
      <c r="A152" s="1"/>
      <c r="B152" s="1"/>
      <c r="C152" s="78"/>
      <c r="D152" s="93">
        <f>IF(COUNT(명렬표!I52)&gt;0,명렬표!I52,"")</f>
      </c>
      <c r="E152" s="94">
        <f>IF(COUNTA(명렬표!J52)&gt;0,명렬표!J52,"")</f>
      </c>
      <c r="F152" s="39"/>
      <c r="G152" s="110"/>
      <c r="H152" s="110"/>
      <c r="I152" s="110"/>
      <c r="J152" s="110"/>
      <c r="K152" s="110"/>
      <c r="L152" s="110"/>
      <c r="M152" s="110"/>
      <c r="N152" s="152">
        <f t="shared" si="8"/>
      </c>
      <c r="O152" s="205">
        <f t="shared" si="9"/>
      </c>
      <c r="P152" s="39"/>
      <c r="Q152" s="101"/>
      <c r="R152" s="208">
        <f t="shared" si="10"/>
      </c>
      <c r="S152" s="210">
        <f t="shared" si="11"/>
      </c>
    </row>
    <row r="153" spans="1:19" ht="13.5">
      <c r="A153" s="1"/>
      <c r="B153" s="1"/>
      <c r="C153" s="78"/>
      <c r="D153" s="93">
        <f>IF(COUNT(명렬표!I53)&gt;0,명렬표!I53,"")</f>
      </c>
      <c r="E153" s="94">
        <f>IF(COUNTA(명렬표!J53)&gt;0,명렬표!J53,"")</f>
      </c>
      <c r="F153" s="39"/>
      <c r="G153" s="110"/>
      <c r="H153" s="110"/>
      <c r="I153" s="110"/>
      <c r="J153" s="110"/>
      <c r="K153" s="110"/>
      <c r="L153" s="110"/>
      <c r="M153" s="110"/>
      <c r="N153" s="152">
        <f t="shared" si="8"/>
      </c>
      <c r="O153" s="205">
        <f t="shared" si="9"/>
      </c>
      <c r="P153" s="39"/>
      <c r="Q153" s="101"/>
      <c r="R153" s="208">
        <f t="shared" si="10"/>
      </c>
      <c r="S153" s="210">
        <f t="shared" si="11"/>
      </c>
    </row>
    <row r="154" spans="1:19" ht="13.5">
      <c r="A154" s="1"/>
      <c r="B154" s="1"/>
      <c r="C154" s="78"/>
      <c r="D154" s="93">
        <f>IF(COUNT(명렬표!I54)&gt;0,명렬표!I54,"")</f>
      </c>
      <c r="E154" s="94">
        <f>IF(COUNTA(명렬표!J54)&gt;0,명렬표!J54,"")</f>
      </c>
      <c r="F154" s="39"/>
      <c r="G154" s="110"/>
      <c r="H154" s="110"/>
      <c r="I154" s="110"/>
      <c r="J154" s="110"/>
      <c r="K154" s="110"/>
      <c r="L154" s="110"/>
      <c r="M154" s="110"/>
      <c r="N154" s="152">
        <f t="shared" si="8"/>
      </c>
      <c r="O154" s="205">
        <f t="shared" si="9"/>
      </c>
      <c r="P154" s="39"/>
      <c r="Q154" s="101"/>
      <c r="R154" s="208">
        <f t="shared" si="10"/>
      </c>
      <c r="S154" s="210">
        <f t="shared" si="11"/>
      </c>
    </row>
    <row r="155" spans="1:19" ht="13.5">
      <c r="A155" s="1"/>
      <c r="B155" s="1"/>
      <c r="C155" s="78"/>
      <c r="D155" s="93">
        <f>IF(COUNT(명렬표!I55)&gt;0,명렬표!I55,"")</f>
      </c>
      <c r="E155" s="94">
        <f>IF(COUNTA(명렬표!J55)&gt;0,명렬표!J55,"")</f>
      </c>
      <c r="F155" s="39"/>
      <c r="G155" s="110"/>
      <c r="H155" s="110"/>
      <c r="I155" s="110"/>
      <c r="J155" s="110"/>
      <c r="K155" s="110"/>
      <c r="L155" s="110"/>
      <c r="M155" s="110"/>
      <c r="N155" s="152">
        <f t="shared" si="8"/>
      </c>
      <c r="O155" s="205">
        <f t="shared" si="9"/>
      </c>
      <c r="P155" s="39"/>
      <c r="Q155" s="101"/>
      <c r="R155" s="208">
        <f t="shared" si="10"/>
      </c>
      <c r="S155" s="210">
        <f t="shared" si="11"/>
      </c>
    </row>
    <row r="156" spans="1:19" ht="13.5">
      <c r="A156" s="1"/>
      <c r="B156" s="1"/>
      <c r="C156" s="78"/>
      <c r="D156" s="93">
        <f>IF(COUNT(명렬표!I56)&gt;0,명렬표!I56,"")</f>
      </c>
      <c r="E156" s="94">
        <f>IF(COUNTA(명렬표!J56)&gt;0,명렬표!J56,"")</f>
      </c>
      <c r="F156" s="39"/>
      <c r="G156" s="110"/>
      <c r="H156" s="110"/>
      <c r="I156" s="110"/>
      <c r="J156" s="110"/>
      <c r="K156" s="110"/>
      <c r="L156" s="110"/>
      <c r="M156" s="110"/>
      <c r="N156" s="152">
        <f t="shared" si="8"/>
      </c>
      <c r="O156" s="205">
        <f t="shared" si="9"/>
      </c>
      <c r="P156" s="39"/>
      <c r="Q156" s="101"/>
      <c r="R156" s="208">
        <f t="shared" si="10"/>
      </c>
      <c r="S156" s="210">
        <f t="shared" si="11"/>
      </c>
    </row>
    <row r="157" spans="1:19" ht="13.5">
      <c r="A157" s="1"/>
      <c r="B157" s="1"/>
      <c r="C157" s="78"/>
      <c r="D157" s="93">
        <f>IF(COUNT(명렬표!I57)&gt;0,명렬표!I57,"")</f>
      </c>
      <c r="E157" s="94">
        <f>IF(COUNTA(명렬표!J57)&gt;0,명렬표!J57,"")</f>
      </c>
      <c r="F157" s="39"/>
      <c r="G157" s="110"/>
      <c r="H157" s="110"/>
      <c r="I157" s="110"/>
      <c r="J157" s="110"/>
      <c r="K157" s="110"/>
      <c r="L157" s="110"/>
      <c r="M157" s="110"/>
      <c r="N157" s="152">
        <f t="shared" si="8"/>
      </c>
      <c r="O157" s="205">
        <f t="shared" si="9"/>
      </c>
      <c r="P157" s="39"/>
      <c r="Q157" s="101"/>
      <c r="R157" s="208">
        <f t="shared" si="10"/>
      </c>
      <c r="S157" s="210">
        <f t="shared" si="11"/>
      </c>
    </row>
    <row r="158" spans="1:19" ht="14.25" thickBot="1">
      <c r="A158" s="114"/>
      <c r="B158" s="114"/>
      <c r="C158" s="115"/>
      <c r="D158" s="95">
        <f>IF(COUNT(명렬표!I58)&gt;0,명렬표!I58,"")</f>
      </c>
      <c r="E158" s="90">
        <f>IF(COUNTA(명렬표!J58)&gt;0,명렬표!J58,"")</f>
      </c>
      <c r="F158" s="39"/>
      <c r="G158" s="110"/>
      <c r="H158" s="110"/>
      <c r="I158" s="110"/>
      <c r="J158" s="110"/>
      <c r="K158" s="110"/>
      <c r="L158" s="110"/>
      <c r="M158" s="110"/>
      <c r="N158" s="152">
        <f t="shared" si="8"/>
      </c>
      <c r="O158" s="205">
        <f t="shared" si="9"/>
      </c>
      <c r="P158" s="43"/>
      <c r="Q158" s="102"/>
      <c r="R158" s="208">
        <f t="shared" si="10"/>
      </c>
      <c r="S158" s="210">
        <f t="shared" si="11"/>
      </c>
    </row>
    <row r="159" spans="1:19" ht="13.5">
      <c r="A159" s="1"/>
      <c r="B159" s="1"/>
      <c r="C159" s="78"/>
      <c r="D159" s="93">
        <f>IF(COUNT(명렬표!L9)&gt;0,명렬표!L9,"")</f>
      </c>
      <c r="E159" s="94">
        <f>IF(COUNTA(명렬표!M9)&gt;0,명렬표!M9,"")</f>
      </c>
      <c r="F159" s="39"/>
      <c r="G159" s="110"/>
      <c r="H159" s="110"/>
      <c r="I159" s="110"/>
      <c r="J159" s="110"/>
      <c r="K159" s="110"/>
      <c r="L159" s="110"/>
      <c r="M159" s="110"/>
      <c r="N159" s="152">
        <f t="shared" si="8"/>
      </c>
      <c r="O159" s="205">
        <f t="shared" si="9"/>
      </c>
      <c r="P159" s="39"/>
      <c r="Q159" s="101"/>
      <c r="R159" s="208">
        <f t="shared" si="10"/>
      </c>
      <c r="S159" s="210">
        <f t="shared" si="11"/>
      </c>
    </row>
    <row r="160" spans="1:19" ht="13.5">
      <c r="A160" s="1"/>
      <c r="B160" s="1"/>
      <c r="C160" s="78"/>
      <c r="D160" s="93">
        <f>IF(COUNT(명렬표!L10)&gt;0,명렬표!L10,"")</f>
      </c>
      <c r="E160" s="94">
        <f>IF(COUNTA(명렬표!M10)&gt;0,명렬표!M10,"")</f>
      </c>
      <c r="F160" s="39"/>
      <c r="G160" s="110"/>
      <c r="H160" s="110"/>
      <c r="I160" s="110"/>
      <c r="J160" s="110"/>
      <c r="K160" s="110"/>
      <c r="L160" s="110"/>
      <c r="M160" s="110"/>
      <c r="N160" s="152">
        <f t="shared" si="8"/>
      </c>
      <c r="O160" s="205">
        <f t="shared" si="9"/>
      </c>
      <c r="P160" s="39"/>
      <c r="Q160" s="101"/>
      <c r="R160" s="208">
        <f t="shared" si="10"/>
      </c>
      <c r="S160" s="210">
        <f t="shared" si="11"/>
      </c>
    </row>
    <row r="161" spans="1:19" ht="13.5">
      <c r="A161" s="1"/>
      <c r="B161" s="268" t="s">
        <v>58</v>
      </c>
      <c r="C161" s="78"/>
      <c r="D161" s="93">
        <f>IF(COUNT(명렬표!L11)&gt;0,명렬표!L11,"")</f>
      </c>
      <c r="E161" s="94">
        <f>IF(COUNTA(명렬표!M11)&gt;0,명렬표!M11,"")</f>
      </c>
      <c r="F161" s="39"/>
      <c r="G161" s="110"/>
      <c r="H161" s="110"/>
      <c r="I161" s="110"/>
      <c r="J161" s="110"/>
      <c r="K161" s="110"/>
      <c r="L161" s="110"/>
      <c r="M161" s="110"/>
      <c r="N161" s="152">
        <f t="shared" si="8"/>
      </c>
      <c r="O161" s="205">
        <f t="shared" si="9"/>
      </c>
      <c r="P161" s="39"/>
      <c r="Q161" s="101"/>
      <c r="R161" s="208">
        <f t="shared" si="10"/>
      </c>
      <c r="S161" s="210">
        <f t="shared" si="11"/>
      </c>
    </row>
    <row r="162" spans="1:19" ht="13.5">
      <c r="A162" s="1"/>
      <c r="B162" s="269"/>
      <c r="C162" s="78"/>
      <c r="D162" s="93">
        <f>IF(COUNT(명렬표!L12)&gt;0,명렬표!L12,"")</f>
      </c>
      <c r="E162" s="94">
        <f>IF(COUNTA(명렬표!M12)&gt;0,명렬표!M12,"")</f>
      </c>
      <c r="F162" s="39"/>
      <c r="G162" s="110"/>
      <c r="H162" s="110"/>
      <c r="I162" s="110"/>
      <c r="J162" s="110"/>
      <c r="K162" s="110"/>
      <c r="L162" s="110"/>
      <c r="M162" s="110"/>
      <c r="N162" s="152">
        <f t="shared" si="8"/>
      </c>
      <c r="O162" s="205">
        <f t="shared" si="9"/>
      </c>
      <c r="P162" s="39"/>
      <c r="Q162" s="101"/>
      <c r="R162" s="208">
        <f t="shared" si="10"/>
      </c>
      <c r="S162" s="210">
        <f t="shared" si="11"/>
      </c>
    </row>
    <row r="163" spans="1:19" ht="13.5">
      <c r="A163" s="1"/>
      <c r="B163" s="269"/>
      <c r="C163" s="78"/>
      <c r="D163" s="93">
        <f>IF(COUNT(명렬표!L13)&gt;0,명렬표!L13,"")</f>
      </c>
      <c r="E163" s="94">
        <f>IF(COUNTA(명렬표!M13)&gt;0,명렬표!M13,"")</f>
      </c>
      <c r="F163" s="39"/>
      <c r="G163" s="110"/>
      <c r="H163" s="110"/>
      <c r="I163" s="110"/>
      <c r="J163" s="110"/>
      <c r="K163" s="110"/>
      <c r="L163" s="110"/>
      <c r="M163" s="110"/>
      <c r="N163" s="152">
        <f t="shared" si="8"/>
      </c>
      <c r="O163" s="205">
        <f t="shared" si="9"/>
      </c>
      <c r="P163" s="39"/>
      <c r="Q163" s="101"/>
      <c r="R163" s="208">
        <f t="shared" si="10"/>
      </c>
      <c r="S163" s="210">
        <f t="shared" si="11"/>
      </c>
    </row>
    <row r="164" spans="1:19" ht="13.5">
      <c r="A164" s="1"/>
      <c r="B164" s="269"/>
      <c r="C164" s="78"/>
      <c r="D164" s="93">
        <f>IF(COUNT(명렬표!L14)&gt;0,명렬표!L14,"")</f>
      </c>
      <c r="E164" s="94">
        <f>IF(COUNTA(명렬표!M14)&gt;0,명렬표!M14,"")</f>
      </c>
      <c r="F164" s="39"/>
      <c r="G164" s="110"/>
      <c r="H164" s="110"/>
      <c r="I164" s="110"/>
      <c r="J164" s="110"/>
      <c r="K164" s="110"/>
      <c r="L164" s="110"/>
      <c r="M164" s="110"/>
      <c r="N164" s="152">
        <f t="shared" si="8"/>
      </c>
      <c r="O164" s="205">
        <f t="shared" si="9"/>
      </c>
      <c r="P164" s="39"/>
      <c r="Q164" s="101"/>
      <c r="R164" s="208">
        <f t="shared" si="10"/>
      </c>
      <c r="S164" s="210">
        <f t="shared" si="11"/>
      </c>
    </row>
    <row r="165" spans="1:19" ht="13.5">
      <c r="A165" s="1"/>
      <c r="B165" s="269"/>
      <c r="C165" s="78"/>
      <c r="D165" s="93">
        <f>IF(COUNT(명렬표!L15)&gt;0,명렬표!L15,"")</f>
      </c>
      <c r="E165" s="94">
        <f>IF(COUNTA(명렬표!M15)&gt;0,명렬표!M15,"")</f>
      </c>
      <c r="F165" s="39"/>
      <c r="G165" s="110"/>
      <c r="H165" s="110"/>
      <c r="I165" s="110"/>
      <c r="J165" s="110"/>
      <c r="K165" s="110"/>
      <c r="L165" s="110"/>
      <c r="M165" s="110"/>
      <c r="N165" s="152">
        <f t="shared" si="8"/>
      </c>
      <c r="O165" s="205">
        <f t="shared" si="9"/>
      </c>
      <c r="P165" s="39"/>
      <c r="Q165" s="101"/>
      <c r="R165" s="208">
        <f t="shared" si="10"/>
      </c>
      <c r="S165" s="210">
        <f t="shared" si="11"/>
      </c>
    </row>
    <row r="166" spans="1:19" ht="13.5">
      <c r="A166" s="1"/>
      <c r="B166" s="269"/>
      <c r="C166" s="78"/>
      <c r="D166" s="93">
        <f>IF(COUNT(명렬표!L16)&gt;0,명렬표!L16,"")</f>
      </c>
      <c r="E166" s="94">
        <f>IF(COUNTA(명렬표!M16)&gt;0,명렬표!M16,"")</f>
      </c>
      <c r="F166" s="39"/>
      <c r="G166" s="110"/>
      <c r="H166" s="110"/>
      <c r="I166" s="110"/>
      <c r="J166" s="110"/>
      <c r="K166" s="110"/>
      <c r="L166" s="110"/>
      <c r="M166" s="110"/>
      <c r="N166" s="152">
        <f t="shared" si="8"/>
      </c>
      <c r="O166" s="205">
        <f t="shared" si="9"/>
      </c>
      <c r="P166" s="39"/>
      <c r="Q166" s="101"/>
      <c r="R166" s="208">
        <f t="shared" si="10"/>
      </c>
      <c r="S166" s="210">
        <f t="shared" si="11"/>
      </c>
    </row>
    <row r="167" spans="1:19" ht="13.5">
      <c r="A167" s="1"/>
      <c r="B167" s="270"/>
      <c r="C167" s="78"/>
      <c r="D167" s="93">
        <f>IF(COUNT(명렬표!L17)&gt;0,명렬표!L17,"")</f>
      </c>
      <c r="E167" s="94">
        <f>IF(COUNTA(명렬표!M17)&gt;0,명렬표!M17,"")</f>
      </c>
      <c r="F167" s="39"/>
      <c r="G167" s="110"/>
      <c r="H167" s="110"/>
      <c r="I167" s="110"/>
      <c r="J167" s="110"/>
      <c r="K167" s="110"/>
      <c r="L167" s="110"/>
      <c r="M167" s="110"/>
      <c r="N167" s="152">
        <f t="shared" si="8"/>
      </c>
      <c r="O167" s="205">
        <f t="shared" si="9"/>
      </c>
      <c r="P167" s="39"/>
      <c r="Q167" s="101"/>
      <c r="R167" s="208">
        <f t="shared" si="10"/>
      </c>
      <c r="S167" s="210">
        <f t="shared" si="11"/>
      </c>
    </row>
    <row r="168" spans="1:19" ht="13.5">
      <c r="A168" s="1"/>
      <c r="B168" s="1"/>
      <c r="C168" s="78"/>
      <c r="D168" s="93">
        <f>IF(COUNT(명렬표!L18)&gt;0,명렬표!L18,"")</f>
      </c>
      <c r="E168" s="94">
        <f>IF(COUNTA(명렬표!M18)&gt;0,명렬표!M18,"")</f>
      </c>
      <c r="F168" s="39"/>
      <c r="G168" s="110"/>
      <c r="H168" s="110"/>
      <c r="I168" s="110"/>
      <c r="J168" s="110"/>
      <c r="K168" s="110"/>
      <c r="L168" s="110"/>
      <c r="M168" s="110"/>
      <c r="N168" s="152">
        <f t="shared" si="8"/>
      </c>
      <c r="O168" s="205">
        <f t="shared" si="9"/>
      </c>
      <c r="P168" s="39"/>
      <c r="Q168" s="101"/>
      <c r="R168" s="208">
        <f t="shared" si="10"/>
      </c>
      <c r="S168" s="210">
        <f t="shared" si="11"/>
      </c>
    </row>
    <row r="169" spans="1:19" ht="13.5">
      <c r="A169" s="1"/>
      <c r="B169" s="1"/>
      <c r="C169" s="78"/>
      <c r="D169" s="93">
        <f>IF(COUNT(명렬표!L19)&gt;0,명렬표!L19,"")</f>
      </c>
      <c r="E169" s="94">
        <f>IF(COUNTA(명렬표!M19)&gt;0,명렬표!M19,"")</f>
      </c>
      <c r="F169" s="39"/>
      <c r="G169" s="110"/>
      <c r="H169" s="110"/>
      <c r="I169" s="110"/>
      <c r="J169" s="110"/>
      <c r="K169" s="110"/>
      <c r="L169" s="110"/>
      <c r="M169" s="110"/>
      <c r="N169" s="152">
        <f t="shared" si="8"/>
      </c>
      <c r="O169" s="205">
        <f t="shared" si="9"/>
      </c>
      <c r="P169" s="39"/>
      <c r="Q169" s="101"/>
      <c r="R169" s="208">
        <f t="shared" si="10"/>
      </c>
      <c r="S169" s="210">
        <f t="shared" si="11"/>
      </c>
    </row>
    <row r="170" spans="1:19" ht="13.5">
      <c r="A170" s="1"/>
      <c r="B170" s="1"/>
      <c r="C170" s="78"/>
      <c r="D170" s="93">
        <f>IF(COUNT(명렬표!L20)&gt;0,명렬표!L20,"")</f>
      </c>
      <c r="E170" s="94">
        <f>IF(COUNTA(명렬표!M20)&gt;0,명렬표!M20,"")</f>
      </c>
      <c r="F170" s="39"/>
      <c r="G170" s="110"/>
      <c r="H170" s="110"/>
      <c r="I170" s="110"/>
      <c r="J170" s="110"/>
      <c r="K170" s="110"/>
      <c r="L170" s="110"/>
      <c r="M170" s="110"/>
      <c r="N170" s="152">
        <f t="shared" si="8"/>
      </c>
      <c r="O170" s="205">
        <f t="shared" si="9"/>
      </c>
      <c r="P170" s="39"/>
      <c r="Q170" s="101"/>
      <c r="R170" s="208">
        <f t="shared" si="10"/>
      </c>
      <c r="S170" s="210">
        <f t="shared" si="11"/>
      </c>
    </row>
    <row r="171" spans="1:19" ht="13.5">
      <c r="A171" s="1"/>
      <c r="B171" s="1"/>
      <c r="C171" s="78"/>
      <c r="D171" s="93">
        <f>IF(COUNT(명렬표!L21)&gt;0,명렬표!L21,"")</f>
      </c>
      <c r="E171" s="94">
        <f>IF(COUNTA(명렬표!M21)&gt;0,명렬표!M21,"")</f>
      </c>
      <c r="F171" s="39"/>
      <c r="G171" s="110"/>
      <c r="H171" s="110"/>
      <c r="I171" s="110"/>
      <c r="J171" s="110"/>
      <c r="K171" s="110"/>
      <c r="L171" s="110"/>
      <c r="M171" s="110"/>
      <c r="N171" s="152">
        <f t="shared" si="8"/>
      </c>
      <c r="O171" s="205">
        <f t="shared" si="9"/>
      </c>
      <c r="P171" s="39"/>
      <c r="Q171" s="101"/>
      <c r="R171" s="208">
        <f t="shared" si="10"/>
      </c>
      <c r="S171" s="210">
        <f t="shared" si="11"/>
      </c>
    </row>
    <row r="172" spans="1:19" ht="13.5">
      <c r="A172" s="1"/>
      <c r="B172" s="1"/>
      <c r="C172" s="78"/>
      <c r="D172" s="93">
        <f>IF(COUNT(명렬표!L22)&gt;0,명렬표!L22,"")</f>
      </c>
      <c r="E172" s="94">
        <f>IF(COUNTA(명렬표!M22)&gt;0,명렬표!M22,"")</f>
      </c>
      <c r="F172" s="39"/>
      <c r="G172" s="110"/>
      <c r="H172" s="110"/>
      <c r="I172" s="110"/>
      <c r="J172" s="110"/>
      <c r="K172" s="110"/>
      <c r="L172" s="110"/>
      <c r="M172" s="110"/>
      <c r="N172" s="152">
        <f t="shared" si="8"/>
      </c>
      <c r="O172" s="205">
        <f t="shared" si="9"/>
      </c>
      <c r="P172" s="39"/>
      <c r="Q172" s="101"/>
      <c r="R172" s="208">
        <f t="shared" si="10"/>
      </c>
      <c r="S172" s="210">
        <f t="shared" si="11"/>
      </c>
    </row>
    <row r="173" spans="1:19" ht="13.5">
      <c r="A173" s="1"/>
      <c r="B173" s="1"/>
      <c r="C173" s="78"/>
      <c r="D173" s="93">
        <f>IF(COUNT(명렬표!L23)&gt;0,명렬표!L23,"")</f>
      </c>
      <c r="E173" s="94">
        <f>IF(COUNTA(명렬표!M23)&gt;0,명렬표!M23,"")</f>
      </c>
      <c r="F173" s="39"/>
      <c r="G173" s="110"/>
      <c r="H173" s="110"/>
      <c r="I173" s="110"/>
      <c r="J173" s="110"/>
      <c r="K173" s="110"/>
      <c r="L173" s="110"/>
      <c r="M173" s="110"/>
      <c r="N173" s="152">
        <f t="shared" si="8"/>
      </c>
      <c r="O173" s="205">
        <f t="shared" si="9"/>
      </c>
      <c r="P173" s="39"/>
      <c r="Q173" s="101"/>
      <c r="R173" s="208">
        <f t="shared" si="10"/>
      </c>
      <c r="S173" s="210">
        <f t="shared" si="11"/>
      </c>
    </row>
    <row r="174" spans="1:19" ht="13.5">
      <c r="A174" s="1"/>
      <c r="B174" s="1"/>
      <c r="C174" s="78"/>
      <c r="D174" s="93">
        <f>IF(COUNT(명렬표!L24)&gt;0,명렬표!L24,"")</f>
      </c>
      <c r="E174" s="94">
        <f>IF(COUNTA(명렬표!M24)&gt;0,명렬표!M24,"")</f>
      </c>
      <c r="F174" s="39"/>
      <c r="G174" s="110"/>
      <c r="H174" s="110"/>
      <c r="I174" s="110"/>
      <c r="J174" s="110"/>
      <c r="K174" s="110"/>
      <c r="L174" s="110"/>
      <c r="M174" s="110"/>
      <c r="N174" s="152">
        <f t="shared" si="8"/>
      </c>
      <c r="O174" s="205">
        <f t="shared" si="9"/>
      </c>
      <c r="P174" s="39"/>
      <c r="Q174" s="101"/>
      <c r="R174" s="208">
        <f t="shared" si="10"/>
      </c>
      <c r="S174" s="210">
        <f t="shared" si="11"/>
      </c>
    </row>
    <row r="175" spans="1:19" ht="13.5">
      <c r="A175" s="1"/>
      <c r="B175" s="1"/>
      <c r="C175" s="78"/>
      <c r="D175" s="93">
        <f>IF(COUNT(명렬표!L25)&gt;0,명렬표!L25,"")</f>
      </c>
      <c r="E175" s="94">
        <f>IF(COUNTA(명렬표!M25)&gt;0,명렬표!M25,"")</f>
      </c>
      <c r="F175" s="39"/>
      <c r="G175" s="110"/>
      <c r="H175" s="110"/>
      <c r="I175" s="110"/>
      <c r="J175" s="110"/>
      <c r="K175" s="110"/>
      <c r="L175" s="110"/>
      <c r="M175" s="110"/>
      <c r="N175" s="152">
        <f t="shared" si="8"/>
      </c>
      <c r="O175" s="205">
        <f t="shared" si="9"/>
      </c>
      <c r="P175" s="39"/>
      <c r="Q175" s="101"/>
      <c r="R175" s="208">
        <f t="shared" si="10"/>
      </c>
      <c r="S175" s="210">
        <f t="shared" si="11"/>
      </c>
    </row>
    <row r="176" spans="1:19" ht="13.5">
      <c r="A176" s="1"/>
      <c r="B176" s="1"/>
      <c r="C176" s="78"/>
      <c r="D176" s="93">
        <f>IF(COUNT(명렬표!L26)&gt;0,명렬표!L26,"")</f>
      </c>
      <c r="E176" s="94">
        <f>IF(COUNTA(명렬표!M26)&gt;0,명렬표!M26,"")</f>
      </c>
      <c r="F176" s="39"/>
      <c r="G176" s="110"/>
      <c r="H176" s="110"/>
      <c r="I176" s="110"/>
      <c r="J176" s="110"/>
      <c r="K176" s="110"/>
      <c r="L176" s="110"/>
      <c r="M176" s="110"/>
      <c r="N176" s="152">
        <f t="shared" si="8"/>
      </c>
      <c r="O176" s="205">
        <f t="shared" si="9"/>
      </c>
      <c r="P176" s="39"/>
      <c r="Q176" s="101"/>
      <c r="R176" s="208">
        <f t="shared" si="10"/>
      </c>
      <c r="S176" s="210">
        <f t="shared" si="11"/>
      </c>
    </row>
    <row r="177" spans="1:19" ht="13.5">
      <c r="A177" s="1"/>
      <c r="B177" s="1"/>
      <c r="C177" s="78"/>
      <c r="D177" s="93">
        <f>IF(COUNT(명렬표!L27)&gt;0,명렬표!L27,"")</f>
      </c>
      <c r="E177" s="94">
        <f>IF(COUNTA(명렬표!M27)&gt;0,명렬표!M27,"")</f>
      </c>
      <c r="F177" s="39"/>
      <c r="G177" s="110"/>
      <c r="H177" s="110"/>
      <c r="I177" s="110"/>
      <c r="J177" s="110"/>
      <c r="K177" s="110"/>
      <c r="L177" s="110"/>
      <c r="M177" s="110"/>
      <c r="N177" s="152">
        <f t="shared" si="8"/>
      </c>
      <c r="O177" s="205">
        <f t="shared" si="9"/>
      </c>
      <c r="P177" s="39"/>
      <c r="Q177" s="101"/>
      <c r="R177" s="208">
        <f t="shared" si="10"/>
      </c>
      <c r="S177" s="210">
        <f t="shared" si="11"/>
      </c>
    </row>
    <row r="178" spans="1:19" ht="13.5">
      <c r="A178" s="1"/>
      <c r="B178" s="1"/>
      <c r="C178" s="78"/>
      <c r="D178" s="93">
        <f>IF(COUNT(명렬표!L28)&gt;0,명렬표!L28,"")</f>
      </c>
      <c r="E178" s="94">
        <f>IF(COUNTA(명렬표!M28)&gt;0,명렬표!M28,"")</f>
      </c>
      <c r="F178" s="39"/>
      <c r="G178" s="110"/>
      <c r="H178" s="110"/>
      <c r="I178" s="110"/>
      <c r="J178" s="110"/>
      <c r="K178" s="110"/>
      <c r="L178" s="110"/>
      <c r="M178" s="110"/>
      <c r="N178" s="152">
        <f t="shared" si="8"/>
      </c>
      <c r="O178" s="205">
        <f t="shared" si="9"/>
      </c>
      <c r="P178" s="39"/>
      <c r="Q178" s="101"/>
      <c r="R178" s="208">
        <f t="shared" si="10"/>
      </c>
      <c r="S178" s="210">
        <f t="shared" si="11"/>
      </c>
    </row>
    <row r="179" spans="1:19" ht="13.5">
      <c r="A179" s="1"/>
      <c r="B179" s="1"/>
      <c r="C179" s="78"/>
      <c r="D179" s="93">
        <f>IF(COUNT(명렬표!L29)&gt;0,명렬표!L29,"")</f>
      </c>
      <c r="E179" s="94">
        <f>IF(COUNTA(명렬표!M29)&gt;0,명렬표!M29,"")</f>
      </c>
      <c r="F179" s="39"/>
      <c r="G179" s="110"/>
      <c r="H179" s="110"/>
      <c r="I179" s="110"/>
      <c r="J179" s="110"/>
      <c r="K179" s="110"/>
      <c r="L179" s="110"/>
      <c r="M179" s="110"/>
      <c r="N179" s="152">
        <f t="shared" si="8"/>
      </c>
      <c r="O179" s="205">
        <f t="shared" si="9"/>
      </c>
      <c r="P179" s="39"/>
      <c r="Q179" s="101"/>
      <c r="R179" s="208">
        <f t="shared" si="10"/>
      </c>
      <c r="S179" s="210">
        <f t="shared" si="11"/>
      </c>
    </row>
    <row r="180" spans="1:19" ht="13.5">
      <c r="A180" s="1"/>
      <c r="B180" s="1"/>
      <c r="C180" s="78"/>
      <c r="D180" s="93">
        <f>IF(COUNT(명렬표!L30)&gt;0,명렬표!L30,"")</f>
      </c>
      <c r="E180" s="94">
        <f>IF(COUNTA(명렬표!M30)&gt;0,명렬표!M30,"")</f>
      </c>
      <c r="F180" s="39"/>
      <c r="G180" s="110"/>
      <c r="H180" s="110"/>
      <c r="I180" s="110"/>
      <c r="J180" s="110"/>
      <c r="K180" s="110"/>
      <c r="L180" s="110"/>
      <c r="M180" s="110"/>
      <c r="N180" s="152">
        <f t="shared" si="8"/>
      </c>
      <c r="O180" s="205">
        <f t="shared" si="9"/>
      </c>
      <c r="P180" s="39"/>
      <c r="Q180" s="101"/>
      <c r="R180" s="208">
        <f t="shared" si="10"/>
      </c>
      <c r="S180" s="210">
        <f t="shared" si="11"/>
      </c>
    </row>
    <row r="181" spans="1:19" ht="13.5">
      <c r="A181" s="1"/>
      <c r="B181" s="1"/>
      <c r="C181" s="78"/>
      <c r="D181" s="93">
        <f>IF(COUNT(명렬표!L31)&gt;0,명렬표!L31,"")</f>
      </c>
      <c r="E181" s="94">
        <f>IF(COUNTA(명렬표!M31)&gt;0,명렬표!M31,"")</f>
      </c>
      <c r="F181" s="39"/>
      <c r="G181" s="110"/>
      <c r="H181" s="110"/>
      <c r="I181" s="110"/>
      <c r="J181" s="110"/>
      <c r="K181" s="110"/>
      <c r="L181" s="110"/>
      <c r="M181" s="110"/>
      <c r="N181" s="152">
        <f t="shared" si="8"/>
      </c>
      <c r="O181" s="205">
        <f t="shared" si="9"/>
      </c>
      <c r="P181" s="39"/>
      <c r="Q181" s="101"/>
      <c r="R181" s="208">
        <f t="shared" si="10"/>
      </c>
      <c r="S181" s="210">
        <f t="shared" si="11"/>
      </c>
    </row>
    <row r="182" spans="1:19" ht="13.5">
      <c r="A182" s="1"/>
      <c r="B182" s="1"/>
      <c r="C182" s="78"/>
      <c r="D182" s="93">
        <f>IF(COUNT(명렬표!L32)&gt;0,명렬표!L32,"")</f>
      </c>
      <c r="E182" s="94">
        <f>IF(COUNTA(명렬표!M32)&gt;0,명렬표!M32,"")</f>
      </c>
      <c r="F182" s="39"/>
      <c r="G182" s="110"/>
      <c r="H182" s="110"/>
      <c r="I182" s="110"/>
      <c r="J182" s="110"/>
      <c r="K182" s="110"/>
      <c r="L182" s="110"/>
      <c r="M182" s="110"/>
      <c r="N182" s="152">
        <f t="shared" si="8"/>
      </c>
      <c r="O182" s="205">
        <f t="shared" si="9"/>
      </c>
      <c r="P182" s="39"/>
      <c r="Q182" s="101"/>
      <c r="R182" s="208">
        <f t="shared" si="10"/>
      </c>
      <c r="S182" s="210">
        <f t="shared" si="11"/>
      </c>
    </row>
    <row r="183" spans="1:19" ht="13.5">
      <c r="A183" s="1"/>
      <c r="B183" s="1"/>
      <c r="C183" s="78"/>
      <c r="D183" s="93">
        <f>IF(COUNT(명렬표!L33)&gt;0,명렬표!L33,"")</f>
      </c>
      <c r="E183" s="94">
        <f>IF(COUNTA(명렬표!M33)&gt;0,명렬표!M33,"")</f>
      </c>
      <c r="F183" s="39"/>
      <c r="G183" s="110"/>
      <c r="H183" s="110"/>
      <c r="I183" s="110"/>
      <c r="J183" s="110"/>
      <c r="K183" s="110"/>
      <c r="L183" s="110"/>
      <c r="M183" s="110"/>
      <c r="N183" s="152">
        <f t="shared" si="8"/>
      </c>
      <c r="O183" s="205">
        <f t="shared" si="9"/>
      </c>
      <c r="P183" s="39"/>
      <c r="Q183" s="101"/>
      <c r="R183" s="208">
        <f t="shared" si="10"/>
      </c>
      <c r="S183" s="210">
        <f t="shared" si="11"/>
      </c>
    </row>
    <row r="184" spans="1:19" ht="13.5">
      <c r="A184" s="1"/>
      <c r="B184" s="1"/>
      <c r="C184" s="78"/>
      <c r="D184" s="93">
        <f>IF(COUNT(명렬표!L34)&gt;0,명렬표!L34,"")</f>
      </c>
      <c r="E184" s="94">
        <f>IF(COUNTA(명렬표!M34)&gt;0,명렬표!M34,"")</f>
      </c>
      <c r="F184" s="39"/>
      <c r="G184" s="110"/>
      <c r="H184" s="110"/>
      <c r="I184" s="110"/>
      <c r="J184" s="110"/>
      <c r="K184" s="110"/>
      <c r="L184" s="110"/>
      <c r="M184" s="110"/>
      <c r="N184" s="152">
        <f t="shared" si="8"/>
      </c>
      <c r="O184" s="205">
        <f t="shared" si="9"/>
      </c>
      <c r="P184" s="39"/>
      <c r="Q184" s="101"/>
      <c r="R184" s="208">
        <f t="shared" si="10"/>
      </c>
      <c r="S184" s="210">
        <f t="shared" si="11"/>
      </c>
    </row>
    <row r="185" spans="1:19" ht="13.5">
      <c r="A185" s="1"/>
      <c r="B185" s="1"/>
      <c r="C185" s="78"/>
      <c r="D185" s="93">
        <f>IF(COUNT(명렬표!L35)&gt;0,명렬표!L35,"")</f>
      </c>
      <c r="E185" s="94">
        <f>IF(COUNTA(명렬표!M35)&gt;0,명렬표!M35,"")</f>
      </c>
      <c r="F185" s="39"/>
      <c r="G185" s="110"/>
      <c r="H185" s="110"/>
      <c r="I185" s="110"/>
      <c r="J185" s="110"/>
      <c r="K185" s="110"/>
      <c r="L185" s="110"/>
      <c r="M185" s="110"/>
      <c r="N185" s="152">
        <f t="shared" si="8"/>
      </c>
      <c r="O185" s="205">
        <f t="shared" si="9"/>
      </c>
      <c r="P185" s="39"/>
      <c r="Q185" s="101"/>
      <c r="R185" s="208">
        <f t="shared" si="10"/>
      </c>
      <c r="S185" s="210">
        <f t="shared" si="11"/>
      </c>
    </row>
    <row r="186" spans="1:19" ht="13.5">
      <c r="A186" s="1"/>
      <c r="B186" s="1"/>
      <c r="C186" s="78"/>
      <c r="D186" s="93">
        <f>IF(COUNT(명렬표!L36)&gt;0,명렬표!L36,"")</f>
      </c>
      <c r="E186" s="94">
        <f>IF(COUNTA(명렬표!M36)&gt;0,명렬표!M36,"")</f>
      </c>
      <c r="F186" s="39"/>
      <c r="G186" s="110"/>
      <c r="H186" s="110"/>
      <c r="I186" s="110"/>
      <c r="J186" s="110"/>
      <c r="K186" s="110"/>
      <c r="L186" s="110"/>
      <c r="M186" s="110"/>
      <c r="N186" s="152">
        <f t="shared" si="8"/>
      </c>
      <c r="O186" s="205">
        <f t="shared" si="9"/>
      </c>
      <c r="P186" s="39"/>
      <c r="Q186" s="101"/>
      <c r="R186" s="208">
        <f t="shared" si="10"/>
      </c>
      <c r="S186" s="210">
        <f t="shared" si="11"/>
      </c>
    </row>
    <row r="187" spans="1:19" ht="13.5">
      <c r="A187" s="1"/>
      <c r="B187" s="1"/>
      <c r="C187" s="78"/>
      <c r="D187" s="93">
        <f>IF(COUNT(명렬표!L37)&gt;0,명렬표!L37,"")</f>
      </c>
      <c r="E187" s="94">
        <f>IF(COUNTA(명렬표!M37)&gt;0,명렬표!M37,"")</f>
      </c>
      <c r="F187" s="39"/>
      <c r="G187" s="110"/>
      <c r="H187" s="110"/>
      <c r="I187" s="110"/>
      <c r="J187" s="110"/>
      <c r="K187" s="110"/>
      <c r="L187" s="110"/>
      <c r="M187" s="110"/>
      <c r="N187" s="152">
        <f t="shared" si="8"/>
      </c>
      <c r="O187" s="205">
        <f t="shared" si="9"/>
      </c>
      <c r="P187" s="39"/>
      <c r="Q187" s="101"/>
      <c r="R187" s="208">
        <f t="shared" si="10"/>
      </c>
      <c r="S187" s="210">
        <f t="shared" si="11"/>
      </c>
    </row>
    <row r="188" spans="1:19" ht="13.5">
      <c r="A188" s="1"/>
      <c r="B188" s="1"/>
      <c r="C188" s="78"/>
      <c r="D188" s="93">
        <f>IF(COUNT(명렬표!L38)&gt;0,명렬표!L38,"")</f>
      </c>
      <c r="E188" s="94">
        <f>IF(COUNTA(명렬표!M38)&gt;0,명렬표!M38,"")</f>
      </c>
      <c r="F188" s="39"/>
      <c r="G188" s="110"/>
      <c r="H188" s="110"/>
      <c r="I188" s="110"/>
      <c r="J188" s="110"/>
      <c r="K188" s="110"/>
      <c r="L188" s="110"/>
      <c r="M188" s="110"/>
      <c r="N188" s="152">
        <f t="shared" si="8"/>
      </c>
      <c r="O188" s="205">
        <f t="shared" si="9"/>
      </c>
      <c r="P188" s="39"/>
      <c r="Q188" s="101"/>
      <c r="R188" s="208">
        <f t="shared" si="10"/>
      </c>
      <c r="S188" s="210">
        <f t="shared" si="11"/>
      </c>
    </row>
    <row r="189" spans="1:19" ht="13.5">
      <c r="A189" s="1"/>
      <c r="B189" s="1"/>
      <c r="C189" s="78"/>
      <c r="D189" s="93">
        <f>IF(COUNT(명렬표!L39)&gt;0,명렬표!L39,"")</f>
      </c>
      <c r="E189" s="94">
        <f>IF(COUNTA(명렬표!M39)&gt;0,명렬표!M39,"")</f>
      </c>
      <c r="F189" s="39"/>
      <c r="G189" s="110"/>
      <c r="H189" s="110"/>
      <c r="I189" s="110"/>
      <c r="J189" s="110"/>
      <c r="K189" s="110"/>
      <c r="L189" s="110"/>
      <c r="M189" s="110"/>
      <c r="N189" s="152">
        <f t="shared" si="8"/>
      </c>
      <c r="O189" s="205">
        <f t="shared" si="9"/>
      </c>
      <c r="P189" s="39"/>
      <c r="Q189" s="101"/>
      <c r="R189" s="208">
        <f t="shared" si="10"/>
      </c>
      <c r="S189" s="210">
        <f t="shared" si="11"/>
      </c>
    </row>
    <row r="190" spans="1:19" ht="13.5">
      <c r="A190" s="1"/>
      <c r="B190" s="1"/>
      <c r="C190" s="78"/>
      <c r="D190" s="93">
        <f>IF(COUNT(명렬표!L40)&gt;0,명렬표!L40,"")</f>
      </c>
      <c r="E190" s="94">
        <f>IF(COUNTA(명렬표!M40)&gt;0,명렬표!M40,"")</f>
      </c>
      <c r="F190" s="39"/>
      <c r="G190" s="110"/>
      <c r="H190" s="110"/>
      <c r="I190" s="110"/>
      <c r="J190" s="110"/>
      <c r="K190" s="110"/>
      <c r="L190" s="110"/>
      <c r="M190" s="110"/>
      <c r="N190" s="152">
        <f t="shared" si="8"/>
      </c>
      <c r="O190" s="205">
        <f t="shared" si="9"/>
      </c>
      <c r="P190" s="39"/>
      <c r="Q190" s="101"/>
      <c r="R190" s="208">
        <f t="shared" si="10"/>
      </c>
      <c r="S190" s="210">
        <f t="shared" si="11"/>
      </c>
    </row>
    <row r="191" spans="1:19" ht="13.5">
      <c r="A191" s="1"/>
      <c r="B191" s="1"/>
      <c r="C191" s="78"/>
      <c r="D191" s="93">
        <f>IF(COUNT(명렬표!L41)&gt;0,명렬표!L41,"")</f>
      </c>
      <c r="E191" s="94">
        <f>IF(COUNTA(명렬표!M41)&gt;0,명렬표!M41,"")</f>
      </c>
      <c r="F191" s="39"/>
      <c r="G191" s="110"/>
      <c r="H191" s="110"/>
      <c r="I191" s="110"/>
      <c r="J191" s="110"/>
      <c r="K191" s="110"/>
      <c r="L191" s="110"/>
      <c r="M191" s="110"/>
      <c r="N191" s="152">
        <f t="shared" si="8"/>
      </c>
      <c r="O191" s="205">
        <f t="shared" si="9"/>
      </c>
      <c r="P191" s="39"/>
      <c r="Q191" s="101"/>
      <c r="R191" s="208">
        <f t="shared" si="10"/>
      </c>
      <c r="S191" s="210">
        <f t="shared" si="11"/>
      </c>
    </row>
    <row r="192" spans="1:19" ht="13.5">
      <c r="A192" s="1"/>
      <c r="B192" s="1"/>
      <c r="C192" s="78"/>
      <c r="D192" s="93">
        <f>IF(COUNT(명렬표!L42)&gt;0,명렬표!L42,"")</f>
      </c>
      <c r="E192" s="94">
        <f>IF(COUNTA(명렬표!M42)&gt;0,명렬표!M42,"")</f>
      </c>
      <c r="F192" s="39"/>
      <c r="G192" s="110"/>
      <c r="H192" s="110"/>
      <c r="I192" s="110"/>
      <c r="J192" s="110"/>
      <c r="K192" s="110"/>
      <c r="L192" s="110"/>
      <c r="M192" s="110"/>
      <c r="N192" s="152">
        <f t="shared" si="8"/>
      </c>
      <c r="O192" s="205">
        <f t="shared" si="9"/>
      </c>
      <c r="P192" s="39"/>
      <c r="Q192" s="101"/>
      <c r="R192" s="208">
        <f t="shared" si="10"/>
      </c>
      <c r="S192" s="210">
        <f t="shared" si="11"/>
      </c>
    </row>
    <row r="193" spans="1:19" ht="13.5">
      <c r="A193" s="1"/>
      <c r="B193" s="1"/>
      <c r="C193" s="78"/>
      <c r="D193" s="93">
        <f>IF(COUNT(명렬표!L43)&gt;0,명렬표!L43,"")</f>
      </c>
      <c r="E193" s="94">
        <f>IF(COUNTA(명렬표!M43)&gt;0,명렬표!M43,"")</f>
      </c>
      <c r="F193" s="39"/>
      <c r="G193" s="110"/>
      <c r="H193" s="110"/>
      <c r="I193" s="110"/>
      <c r="J193" s="110"/>
      <c r="K193" s="110"/>
      <c r="L193" s="110"/>
      <c r="M193" s="110"/>
      <c r="N193" s="152">
        <f t="shared" si="8"/>
      </c>
      <c r="O193" s="205">
        <f t="shared" si="9"/>
      </c>
      <c r="P193" s="39"/>
      <c r="Q193" s="101"/>
      <c r="R193" s="208">
        <f t="shared" si="10"/>
      </c>
      <c r="S193" s="210">
        <f t="shared" si="11"/>
      </c>
    </row>
    <row r="194" spans="1:19" ht="13.5">
      <c r="A194" s="1"/>
      <c r="B194" s="1"/>
      <c r="C194" s="78"/>
      <c r="D194" s="93">
        <f>IF(COUNT(명렬표!L44)&gt;0,명렬표!L44,"")</f>
      </c>
      <c r="E194" s="94">
        <f>IF(COUNTA(명렬표!M44)&gt;0,명렬표!M44,"")</f>
      </c>
      <c r="F194" s="39"/>
      <c r="G194" s="110"/>
      <c r="H194" s="110"/>
      <c r="I194" s="110"/>
      <c r="J194" s="110"/>
      <c r="K194" s="110"/>
      <c r="L194" s="110"/>
      <c r="M194" s="110"/>
      <c r="N194" s="152">
        <f t="shared" si="8"/>
      </c>
      <c r="O194" s="205">
        <f t="shared" si="9"/>
      </c>
      <c r="P194" s="39"/>
      <c r="Q194" s="101"/>
      <c r="R194" s="208">
        <f t="shared" si="10"/>
      </c>
      <c r="S194" s="210">
        <f t="shared" si="11"/>
      </c>
    </row>
    <row r="195" spans="1:19" ht="13.5">
      <c r="A195" s="1"/>
      <c r="B195" s="1"/>
      <c r="C195" s="78"/>
      <c r="D195" s="93">
        <f>IF(COUNT(명렬표!L45)&gt;0,명렬표!L45,"")</f>
      </c>
      <c r="E195" s="94">
        <f>IF(COUNTA(명렬표!M45)&gt;0,명렬표!M45,"")</f>
      </c>
      <c r="F195" s="39"/>
      <c r="G195" s="110"/>
      <c r="H195" s="110"/>
      <c r="I195" s="110"/>
      <c r="J195" s="110"/>
      <c r="K195" s="110"/>
      <c r="L195" s="110"/>
      <c r="M195" s="110"/>
      <c r="N195" s="152">
        <f t="shared" si="8"/>
      </c>
      <c r="O195" s="205">
        <f t="shared" si="9"/>
      </c>
      <c r="P195" s="39"/>
      <c r="Q195" s="101"/>
      <c r="R195" s="208">
        <f t="shared" si="10"/>
      </c>
      <c r="S195" s="210">
        <f t="shared" si="11"/>
      </c>
    </row>
    <row r="196" spans="1:19" ht="13.5">
      <c r="A196" s="1"/>
      <c r="B196" s="1"/>
      <c r="C196" s="78"/>
      <c r="D196" s="93">
        <f>IF(COUNT(명렬표!L46)&gt;0,명렬표!L46,"")</f>
      </c>
      <c r="E196" s="94">
        <f>IF(COUNTA(명렬표!M46)&gt;0,명렬표!M46,"")</f>
      </c>
      <c r="F196" s="39"/>
      <c r="G196" s="110"/>
      <c r="H196" s="110"/>
      <c r="I196" s="110"/>
      <c r="J196" s="110"/>
      <c r="K196" s="110"/>
      <c r="L196" s="110"/>
      <c r="M196" s="110"/>
      <c r="N196" s="152">
        <f t="shared" si="8"/>
      </c>
      <c r="O196" s="205">
        <f t="shared" si="9"/>
      </c>
      <c r="P196" s="39"/>
      <c r="Q196" s="101"/>
      <c r="R196" s="208">
        <f t="shared" si="10"/>
      </c>
      <c r="S196" s="210">
        <f t="shared" si="11"/>
      </c>
    </row>
    <row r="197" spans="1:19" ht="13.5">
      <c r="A197" s="1"/>
      <c r="B197" s="1"/>
      <c r="C197" s="78"/>
      <c r="D197" s="93">
        <f>IF(COUNT(명렬표!L47)&gt;0,명렬표!L47,"")</f>
      </c>
      <c r="E197" s="94">
        <f>IF(COUNTA(명렬표!M47)&gt;0,명렬표!M47,"")</f>
      </c>
      <c r="F197" s="39"/>
      <c r="G197" s="110"/>
      <c r="H197" s="110"/>
      <c r="I197" s="110"/>
      <c r="J197" s="110"/>
      <c r="K197" s="110"/>
      <c r="L197" s="110"/>
      <c r="M197" s="110"/>
      <c r="N197" s="152">
        <f t="shared" si="8"/>
      </c>
      <c r="O197" s="205">
        <f t="shared" si="9"/>
      </c>
      <c r="P197" s="39"/>
      <c r="Q197" s="101"/>
      <c r="R197" s="208">
        <f t="shared" si="10"/>
      </c>
      <c r="S197" s="210">
        <f t="shared" si="11"/>
      </c>
    </row>
    <row r="198" spans="1:19" ht="13.5">
      <c r="A198" s="1"/>
      <c r="B198" s="1"/>
      <c r="C198" s="78"/>
      <c r="D198" s="93">
        <f>IF(COUNT(명렬표!L48)&gt;0,명렬표!L48,"")</f>
      </c>
      <c r="E198" s="94">
        <f>IF(COUNTA(명렬표!M48)&gt;0,명렬표!M48,"")</f>
      </c>
      <c r="F198" s="39"/>
      <c r="G198" s="110"/>
      <c r="H198" s="110"/>
      <c r="I198" s="110"/>
      <c r="J198" s="110"/>
      <c r="K198" s="110"/>
      <c r="L198" s="110"/>
      <c r="M198" s="110"/>
      <c r="N198" s="152">
        <f t="shared" si="8"/>
      </c>
      <c r="O198" s="205">
        <f t="shared" si="9"/>
      </c>
      <c r="P198" s="39"/>
      <c r="Q198" s="101"/>
      <c r="R198" s="208">
        <f t="shared" si="10"/>
      </c>
      <c r="S198" s="210">
        <f t="shared" si="11"/>
      </c>
    </row>
    <row r="199" spans="1:19" ht="13.5">
      <c r="A199" s="1"/>
      <c r="B199" s="1"/>
      <c r="C199" s="78"/>
      <c r="D199" s="93">
        <f>IF(COUNT(명렬표!L49)&gt;0,명렬표!L49,"")</f>
      </c>
      <c r="E199" s="94">
        <f>IF(COUNTA(명렬표!M49)&gt;0,명렬표!M49,"")</f>
      </c>
      <c r="F199" s="39"/>
      <c r="G199" s="110"/>
      <c r="H199" s="110"/>
      <c r="I199" s="110"/>
      <c r="J199" s="110"/>
      <c r="K199" s="110"/>
      <c r="L199" s="110"/>
      <c r="M199" s="110"/>
      <c r="N199" s="152">
        <f t="shared" si="8"/>
      </c>
      <c r="O199" s="205">
        <f t="shared" si="9"/>
      </c>
      <c r="P199" s="39"/>
      <c r="Q199" s="101"/>
      <c r="R199" s="208">
        <f t="shared" si="10"/>
      </c>
      <c r="S199" s="210">
        <f t="shared" si="11"/>
      </c>
    </row>
    <row r="200" spans="1:19" ht="13.5">
      <c r="A200" s="1"/>
      <c r="B200" s="1"/>
      <c r="C200" s="78"/>
      <c r="D200" s="93">
        <f>IF(COUNT(명렬표!L50)&gt;0,명렬표!L50,"")</f>
      </c>
      <c r="E200" s="94">
        <f>IF(COUNTA(명렬표!M50)&gt;0,명렬표!M50,"")</f>
      </c>
      <c r="F200" s="39"/>
      <c r="G200" s="110"/>
      <c r="H200" s="110"/>
      <c r="I200" s="110"/>
      <c r="J200" s="110"/>
      <c r="K200" s="110"/>
      <c r="L200" s="110"/>
      <c r="M200" s="110"/>
      <c r="N200" s="152">
        <f t="shared" si="8"/>
      </c>
      <c r="O200" s="205">
        <f t="shared" si="9"/>
      </c>
      <c r="P200" s="39"/>
      <c r="Q200" s="101"/>
      <c r="R200" s="208">
        <f t="shared" si="10"/>
      </c>
      <c r="S200" s="210">
        <f t="shared" si="11"/>
      </c>
    </row>
    <row r="201" spans="1:19" ht="13.5">
      <c r="A201" s="1"/>
      <c r="B201" s="1"/>
      <c r="C201" s="78"/>
      <c r="D201" s="93">
        <f>IF(COUNT(명렬표!L51)&gt;0,명렬표!L51,"")</f>
      </c>
      <c r="E201" s="94">
        <f>IF(COUNTA(명렬표!M51)&gt;0,명렬표!M51,"")</f>
      </c>
      <c r="F201" s="39"/>
      <c r="G201" s="110"/>
      <c r="H201" s="110"/>
      <c r="I201" s="110"/>
      <c r="J201" s="110"/>
      <c r="K201" s="110"/>
      <c r="L201" s="110"/>
      <c r="M201" s="110"/>
      <c r="N201" s="152">
        <f t="shared" si="8"/>
      </c>
      <c r="O201" s="205">
        <f t="shared" si="9"/>
      </c>
      <c r="P201" s="39"/>
      <c r="Q201" s="101"/>
      <c r="R201" s="208">
        <f t="shared" si="10"/>
      </c>
      <c r="S201" s="210">
        <f t="shared" si="11"/>
      </c>
    </row>
    <row r="202" spans="1:19" ht="13.5">
      <c r="A202" s="1"/>
      <c r="B202" s="1"/>
      <c r="C202" s="78"/>
      <c r="D202" s="93">
        <f>IF(COUNT(명렬표!L52)&gt;0,명렬표!L52,"")</f>
      </c>
      <c r="E202" s="94">
        <f>IF(COUNTA(명렬표!M52)&gt;0,명렬표!M52,"")</f>
      </c>
      <c r="F202" s="39"/>
      <c r="G202" s="110"/>
      <c r="H202" s="110"/>
      <c r="I202" s="110"/>
      <c r="J202" s="110"/>
      <c r="K202" s="110"/>
      <c r="L202" s="110"/>
      <c r="M202" s="110"/>
      <c r="N202" s="152">
        <f aca="true" t="shared" si="12" ref="N202:N208">IF(F201="","",SUM(F202:M202))</f>
      </c>
      <c r="O202" s="205">
        <f aca="true" t="shared" si="13" ref="O202:O208">IF(N202="","",N202*$O$8)</f>
      </c>
      <c r="P202" s="39"/>
      <c r="Q202" s="101"/>
      <c r="R202" s="208">
        <f aca="true" t="shared" si="14" ref="R202:R208">IF(P202="","",AVERAGE(P202,Q202)*$R$8)</f>
      </c>
      <c r="S202" s="210">
        <f aca="true" t="shared" si="15" ref="S202:S208">IF(COUNT(O202,R202)&gt;0,SUM(O202,R202),"")</f>
      </c>
    </row>
    <row r="203" spans="1:19" ht="13.5">
      <c r="A203" s="1"/>
      <c r="B203" s="1"/>
      <c r="C203" s="78"/>
      <c r="D203" s="93">
        <f>IF(COUNT(명렬표!L53)&gt;0,명렬표!L53,"")</f>
      </c>
      <c r="E203" s="94">
        <f>IF(COUNTA(명렬표!M53)&gt;0,명렬표!M53,"")</f>
      </c>
      <c r="F203" s="39"/>
      <c r="G203" s="110"/>
      <c r="H203" s="110"/>
      <c r="I203" s="110"/>
      <c r="J203" s="110"/>
      <c r="K203" s="110"/>
      <c r="L203" s="110"/>
      <c r="M203" s="110"/>
      <c r="N203" s="152">
        <f t="shared" si="12"/>
      </c>
      <c r="O203" s="205">
        <f t="shared" si="13"/>
      </c>
      <c r="P203" s="39"/>
      <c r="Q203" s="101"/>
      <c r="R203" s="208">
        <f t="shared" si="14"/>
      </c>
      <c r="S203" s="210">
        <f t="shared" si="15"/>
      </c>
    </row>
    <row r="204" spans="1:19" ht="13.5">
      <c r="A204" s="1"/>
      <c r="B204" s="1"/>
      <c r="C204" s="78"/>
      <c r="D204" s="93">
        <f>IF(COUNT(명렬표!L54)&gt;0,명렬표!L54,"")</f>
      </c>
      <c r="E204" s="94">
        <f>IF(COUNTA(명렬표!M54)&gt;0,명렬표!M54,"")</f>
      </c>
      <c r="F204" s="39"/>
      <c r="G204" s="110"/>
      <c r="H204" s="110"/>
      <c r="I204" s="110"/>
      <c r="J204" s="110"/>
      <c r="K204" s="110"/>
      <c r="L204" s="110"/>
      <c r="M204" s="110"/>
      <c r="N204" s="152">
        <f t="shared" si="12"/>
      </c>
      <c r="O204" s="205">
        <f t="shared" si="13"/>
      </c>
      <c r="P204" s="39"/>
      <c r="Q204" s="101"/>
      <c r="R204" s="208">
        <f t="shared" si="14"/>
      </c>
      <c r="S204" s="210">
        <f t="shared" si="15"/>
      </c>
    </row>
    <row r="205" spans="1:19" ht="13.5">
      <c r="A205" s="1"/>
      <c r="B205" s="1"/>
      <c r="C205" s="78"/>
      <c r="D205" s="93">
        <f>IF(COUNT(명렬표!L55)&gt;0,명렬표!L55,"")</f>
      </c>
      <c r="E205" s="94">
        <f>IF(COUNTA(명렬표!M55)&gt;0,명렬표!M55,"")</f>
      </c>
      <c r="F205" s="39"/>
      <c r="G205" s="110"/>
      <c r="H205" s="110"/>
      <c r="I205" s="110"/>
      <c r="J205" s="110"/>
      <c r="K205" s="110"/>
      <c r="L205" s="110"/>
      <c r="M205" s="110"/>
      <c r="N205" s="152">
        <f t="shared" si="12"/>
      </c>
      <c r="O205" s="205">
        <f t="shared" si="13"/>
      </c>
      <c r="P205" s="39"/>
      <c r="Q205" s="101"/>
      <c r="R205" s="208">
        <f t="shared" si="14"/>
      </c>
      <c r="S205" s="210">
        <f t="shared" si="15"/>
      </c>
    </row>
    <row r="206" spans="1:19" ht="13.5">
      <c r="A206" s="1"/>
      <c r="B206" s="1"/>
      <c r="C206" s="78"/>
      <c r="D206" s="93">
        <f>IF(COUNT(명렬표!L56)&gt;0,명렬표!L56,"")</f>
      </c>
      <c r="E206" s="94">
        <f>IF(COUNTA(명렬표!M56)&gt;0,명렬표!M56,"")</f>
      </c>
      <c r="F206" s="39"/>
      <c r="G206" s="110"/>
      <c r="H206" s="110"/>
      <c r="I206" s="110"/>
      <c r="J206" s="110"/>
      <c r="K206" s="110"/>
      <c r="L206" s="110"/>
      <c r="M206" s="110"/>
      <c r="N206" s="152">
        <f t="shared" si="12"/>
      </c>
      <c r="O206" s="205">
        <f t="shared" si="13"/>
      </c>
      <c r="P206" s="39"/>
      <c r="Q206" s="101"/>
      <c r="R206" s="208">
        <f t="shared" si="14"/>
      </c>
      <c r="S206" s="210">
        <f t="shared" si="15"/>
      </c>
    </row>
    <row r="207" spans="1:19" ht="13.5">
      <c r="A207" s="1"/>
      <c r="B207" s="1"/>
      <c r="C207" s="78"/>
      <c r="D207" s="93">
        <f>IF(COUNT(명렬표!L57)&gt;0,명렬표!L57,"")</f>
      </c>
      <c r="E207" s="94">
        <f>IF(COUNTA(명렬표!M57)&gt;0,명렬표!M57,"")</f>
      </c>
      <c r="F207" s="39"/>
      <c r="G207" s="110"/>
      <c r="H207" s="110"/>
      <c r="I207" s="110"/>
      <c r="J207" s="110"/>
      <c r="K207" s="110"/>
      <c r="L207" s="110"/>
      <c r="M207" s="110"/>
      <c r="N207" s="152">
        <f t="shared" si="12"/>
      </c>
      <c r="O207" s="205">
        <f t="shared" si="13"/>
      </c>
      <c r="P207" s="39"/>
      <c r="Q207" s="101"/>
      <c r="R207" s="208">
        <f t="shared" si="14"/>
      </c>
      <c r="S207" s="210">
        <f t="shared" si="15"/>
      </c>
    </row>
    <row r="208" spans="1:19" ht="14.25" thickBot="1">
      <c r="A208" s="114"/>
      <c r="B208" s="114"/>
      <c r="C208" s="87"/>
      <c r="D208" s="95">
        <f>IF(COUNT(명렬표!L58)&gt;0,명렬표!L58,"")</f>
      </c>
      <c r="E208" s="90">
        <f>IF(COUNTA(명렬표!M58)&gt;0,명렬표!M58,"")</f>
      </c>
      <c r="F208" s="43"/>
      <c r="G208" s="111"/>
      <c r="H208" s="111"/>
      <c r="I208" s="111"/>
      <c r="J208" s="111"/>
      <c r="K208" s="111"/>
      <c r="L208" s="111"/>
      <c r="M208" s="111"/>
      <c r="N208" s="153">
        <f t="shared" si="12"/>
      </c>
      <c r="O208" s="206">
        <f t="shared" si="13"/>
      </c>
      <c r="P208" s="43"/>
      <c r="Q208" s="102"/>
      <c r="R208" s="209">
        <f t="shared" si="14"/>
      </c>
      <c r="S208" s="211">
        <f t="shared" si="15"/>
      </c>
    </row>
    <row r="209" spans="1:19" ht="13.5">
      <c r="A209" s="1"/>
      <c r="B209" s="1"/>
      <c r="C209" s="78"/>
      <c r="D209" s="96">
        <f>IF(COUNT(명렬표!L59)&gt;0,명렬표!L59,"")</f>
      </c>
      <c r="E209" s="96">
        <f>IF(COUNTA(명렬표!M59)&gt;0,명렬표!M59,"")</f>
      </c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1:19" ht="13.5">
      <c r="A210" s="1"/>
      <c r="B210" s="1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1"/>
      <c r="S210" s="1"/>
    </row>
    <row r="211" spans="1:19" ht="13.5">
      <c r="A211" s="1"/>
      <c r="B211" s="1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1"/>
      <c r="S211" s="1"/>
    </row>
  </sheetData>
  <mergeCells count="7">
    <mergeCell ref="B111:B117"/>
    <mergeCell ref="B161:B167"/>
    <mergeCell ref="P6:R6"/>
    <mergeCell ref="S6:S7"/>
    <mergeCell ref="B10:B16"/>
    <mergeCell ref="B61:B67"/>
    <mergeCell ref="F6:O6"/>
  </mergeCells>
  <printOptions/>
  <pageMargins left="0.75" right="0.75" top="1" bottom="1" header="0.5" footer="0.5"/>
  <pageSetup horizontalDpi="300" verticalDpi="300" orientation="portrait" paperSize="9" scale="66" r:id="rId3"/>
  <rowBreaks count="3" manualBreakCount="3">
    <brk id="58" max="255" man="1"/>
    <brk id="108" max="255" man="1"/>
    <brk id="15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79"/>
  <sheetViews>
    <sheetView zoomScaleSheetLayoutView="75" workbookViewId="0" topLeftCell="A1">
      <selection activeCell="M10" sqref="M10"/>
    </sheetView>
  </sheetViews>
  <sheetFormatPr defaultColWidth="8.88671875" defaultRowHeight="13.5"/>
  <cols>
    <col min="1" max="1" width="6.3359375" style="0" bestFit="1" customWidth="1"/>
    <col min="3" max="24" width="5.77734375" style="0" customWidth="1"/>
    <col min="25" max="25" width="19.10546875" style="0" customWidth="1"/>
  </cols>
  <sheetData>
    <row r="1" spans="1:34" ht="48" customHeight="1" thickBot="1">
      <c r="A1" s="127" t="str">
        <f>IF(COUNTA(기초자료!$E$13)&gt;0,"("&amp;기초자료!$E$13&amp;")"&amp;"과 성적전표","")</f>
        <v>(미술)과 성적전표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129"/>
      <c r="AB1" s="97"/>
      <c r="AC1" s="97"/>
      <c r="AD1" s="97"/>
      <c r="AE1" s="97"/>
      <c r="AF1" s="97"/>
      <c r="AG1" s="97"/>
      <c r="AH1" s="97"/>
    </row>
    <row r="2" spans="1:34" ht="31.5" customHeight="1">
      <c r="A2" s="133"/>
      <c r="B2" s="132"/>
      <c r="C2" s="130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  <c r="P2" s="294" t="s">
        <v>78</v>
      </c>
      <c r="Q2" s="297" t="s">
        <v>50</v>
      </c>
      <c r="R2" s="316"/>
      <c r="S2" s="297" t="s">
        <v>79</v>
      </c>
      <c r="T2" s="316"/>
      <c r="U2" s="297" t="s">
        <v>80</v>
      </c>
      <c r="V2" s="308"/>
      <c r="W2" s="297" t="s">
        <v>81</v>
      </c>
      <c r="X2" s="309"/>
      <c r="Y2" s="144"/>
      <c r="Z2" s="131"/>
      <c r="AA2" s="129"/>
      <c r="AB2" s="97"/>
      <c r="AC2" s="97"/>
      <c r="AD2" s="97"/>
      <c r="AE2" s="97"/>
      <c r="AF2" s="97"/>
      <c r="AG2" s="97"/>
      <c r="AH2" s="97"/>
    </row>
    <row r="3" spans="1:34" ht="32.25" customHeight="1">
      <c r="A3" s="133"/>
      <c r="B3" s="141" t="str">
        <f>IF(COUNTA(기초자료!$D$7)&gt;0,기초자료!$D$7&amp;"학년도","")</f>
        <v>99학년도</v>
      </c>
      <c r="C3" s="142"/>
      <c r="D3" s="141" t="str">
        <f>IF(COUNTA(기초자료!$J$7)&gt;0,"제"&amp;기초자료!$J$7&amp;"학년"&amp;재적현황!$D$10&amp;"반","")</f>
        <v>제1학년1반</v>
      </c>
      <c r="E3" s="141"/>
      <c r="F3" s="142"/>
      <c r="G3" s="143"/>
      <c r="H3" s="128"/>
      <c r="I3" s="141" t="str">
        <f>IF(기초자료!$D$7&gt;0,"학과담임","")</f>
        <v>학과담임</v>
      </c>
      <c r="J3" s="141"/>
      <c r="K3" s="143"/>
      <c r="L3" s="141" t="str">
        <f>IF(COUNTA(기초자료!$E$14)&gt;0,기초자료!$E$14&amp;"(인)","")</f>
        <v>맹 범 호(인)</v>
      </c>
      <c r="M3" s="141"/>
      <c r="N3" s="143"/>
      <c r="O3" s="135"/>
      <c r="P3" s="318"/>
      <c r="Q3" s="301"/>
      <c r="R3" s="305"/>
      <c r="S3" s="282"/>
      <c r="T3" s="305"/>
      <c r="U3" s="282"/>
      <c r="V3" s="310"/>
      <c r="W3" s="313"/>
      <c r="X3" s="314"/>
      <c r="Y3" s="144"/>
      <c r="Z3" s="131"/>
      <c r="AA3" s="129"/>
      <c r="AB3" s="97"/>
      <c r="AC3" s="97"/>
      <c r="AD3" s="97"/>
      <c r="AE3" s="97"/>
      <c r="AF3" s="97"/>
      <c r="AG3" s="97"/>
      <c r="AH3" s="97"/>
    </row>
    <row r="4" spans="1:34" ht="23.25" customHeight="1" thickBot="1">
      <c r="A4" s="136"/>
      <c r="B4" s="137"/>
      <c r="C4" s="138"/>
      <c r="D4" s="138"/>
      <c r="E4" s="139"/>
      <c r="F4" s="138"/>
      <c r="G4" s="138"/>
      <c r="H4" s="138"/>
      <c r="I4" s="138"/>
      <c r="J4" s="138"/>
      <c r="K4" s="138"/>
      <c r="L4" s="138"/>
      <c r="M4" s="138"/>
      <c r="N4" s="138"/>
      <c r="O4" s="140"/>
      <c r="P4" s="319"/>
      <c r="Q4" s="306"/>
      <c r="R4" s="307"/>
      <c r="S4" s="306"/>
      <c r="T4" s="307"/>
      <c r="U4" s="311"/>
      <c r="V4" s="312"/>
      <c r="W4" s="311"/>
      <c r="X4" s="315"/>
      <c r="Y4" s="145"/>
      <c r="Z4" s="131"/>
      <c r="AA4" s="129"/>
      <c r="AB4" s="97"/>
      <c r="AC4" s="97"/>
      <c r="AD4" s="97"/>
      <c r="AE4" s="97"/>
      <c r="AF4" s="97"/>
      <c r="AG4" s="97"/>
      <c r="AH4" s="97"/>
    </row>
    <row r="5" spans="1:34" ht="27" customHeight="1" thickBot="1">
      <c r="A5" s="289" t="s">
        <v>66</v>
      </c>
      <c r="B5" s="291" t="s">
        <v>67</v>
      </c>
      <c r="C5" s="279" t="s">
        <v>71</v>
      </c>
      <c r="D5" s="280"/>
      <c r="E5" s="280"/>
      <c r="F5" s="293" t="s">
        <v>72</v>
      </c>
      <c r="G5" s="280"/>
      <c r="H5" s="280"/>
      <c r="I5" s="277" t="s">
        <v>68</v>
      </c>
      <c r="J5" s="277" t="s">
        <v>69</v>
      </c>
      <c r="K5" s="293" t="s">
        <v>75</v>
      </c>
      <c r="L5" s="280"/>
      <c r="M5" s="280"/>
      <c r="N5" s="293" t="s">
        <v>76</v>
      </c>
      <c r="O5" s="280"/>
      <c r="P5" s="280"/>
      <c r="Q5" s="277" t="s">
        <v>68</v>
      </c>
      <c r="R5" s="277" t="s">
        <v>69</v>
      </c>
      <c r="S5" s="279" t="s">
        <v>77</v>
      </c>
      <c r="T5" s="280"/>
      <c r="U5" s="280"/>
      <c r="V5" s="280"/>
      <c r="W5" s="280"/>
      <c r="X5" s="280"/>
      <c r="Y5" s="281"/>
      <c r="Z5" s="122"/>
      <c r="AA5" s="97"/>
      <c r="AB5" s="97"/>
      <c r="AC5" s="97"/>
      <c r="AD5" s="97"/>
      <c r="AE5" s="97"/>
      <c r="AF5" s="97"/>
      <c r="AG5" s="97"/>
      <c r="AH5" s="97"/>
    </row>
    <row r="6" spans="1:34" ht="43.5" thickBot="1">
      <c r="A6" s="317"/>
      <c r="B6" s="292"/>
      <c r="C6" s="123" t="s">
        <v>73</v>
      </c>
      <c r="D6" s="124" t="s">
        <v>74</v>
      </c>
      <c r="E6" s="124" t="s">
        <v>49</v>
      </c>
      <c r="F6" s="123" t="s">
        <v>73</v>
      </c>
      <c r="G6" s="124" t="s">
        <v>74</v>
      </c>
      <c r="H6" s="126" t="s">
        <v>49</v>
      </c>
      <c r="I6" s="278"/>
      <c r="J6" s="278"/>
      <c r="K6" s="123" t="s">
        <v>73</v>
      </c>
      <c r="L6" s="124" t="s">
        <v>74</v>
      </c>
      <c r="M6" s="124" t="s">
        <v>49</v>
      </c>
      <c r="N6" s="123" t="s">
        <v>73</v>
      </c>
      <c r="O6" s="124" t="s">
        <v>74</v>
      </c>
      <c r="P6" s="126" t="s">
        <v>49</v>
      </c>
      <c r="Q6" s="278"/>
      <c r="R6" s="278"/>
      <c r="S6" s="124" t="s">
        <v>68</v>
      </c>
      <c r="T6" s="124" t="s">
        <v>69</v>
      </c>
      <c r="U6" s="124" t="s">
        <v>21</v>
      </c>
      <c r="V6" s="124" t="s">
        <v>22</v>
      </c>
      <c r="W6" s="124" t="s">
        <v>104</v>
      </c>
      <c r="X6" s="124" t="s">
        <v>23</v>
      </c>
      <c r="Y6" s="125" t="s">
        <v>70</v>
      </c>
      <c r="Z6" s="122"/>
      <c r="AA6" s="97"/>
      <c r="AB6" s="97"/>
      <c r="AC6" s="97"/>
      <c r="AD6" s="97"/>
      <c r="AE6" s="97"/>
      <c r="AF6" s="97"/>
      <c r="AG6" s="97"/>
      <c r="AH6" s="97"/>
    </row>
    <row r="7" spans="1:34" ht="14.25">
      <c r="A7" s="163">
        <f>IF(COUNTA(명렬표!C9)&gt;0,명렬표!C9,"")</f>
        <v>1102</v>
      </c>
      <c r="B7" s="164" t="str">
        <f>IF(COUNTA(명렬표!D9)&gt;0,명렬표!D9,"")</f>
        <v>문초롱</v>
      </c>
      <c r="C7" s="213">
        <f>IF(COUNTA(1학기중간!O9)&gt;0,1학기중간!O9,"")</f>
      </c>
      <c r="D7" s="212">
        <f>IF(COUNTA(1학기중간!R9)&gt;0,1학기중간!R9,"")</f>
      </c>
      <c r="E7" s="212">
        <f>IF(COUNT(C7:D7)&gt;0,SUM(C7:D7),"")</f>
      </c>
      <c r="F7" s="212">
        <f>IF(COUNTA(1학기말!P9)&gt;0,1학기말!P9,"")</f>
        <v>66.4</v>
      </c>
      <c r="G7" s="212">
        <f>IF(COUNTA(1학기말!S9)&gt;0,1학기말!S9,"")</f>
        <v>8.200000000000001</v>
      </c>
      <c r="H7" s="212">
        <f>IF(COUNT(F7:G7)&gt;0,SUM(F7:G7),"")</f>
        <v>74.60000000000001</v>
      </c>
      <c r="I7" s="212">
        <f>IF(COUNT(E7,H7)&gt;0,SUM(E7,H7),"")</f>
        <v>74.60000000000001</v>
      </c>
      <c r="J7" s="214">
        <f>IF(COUNT(E7,H7)&gt;0,ROUND(AVERAGE(E7,H7),1),"")</f>
        <v>74.6</v>
      </c>
      <c r="K7" s="213">
        <f>IF(COUNTA(2학기중간!O9)&gt;0,2학기중간!O9,"")</f>
      </c>
      <c r="L7" s="212">
        <f>IF(COUNTA(2학기중간!R9)&gt;0,2학기중간!R9,"")</f>
      </c>
      <c r="M7" s="212">
        <f>IF(COUNT(K7:L7)&gt;0,SUM(K7:L7),"")</f>
      </c>
      <c r="N7" s="212">
        <f>IF(COUNTA(2학기말!O9)&gt;0,2학기말!O9,"")</f>
      </c>
      <c r="O7" s="212">
        <f>IF(COUNTA(2학기말!R9)&gt;0,2학기말!R9,"")</f>
      </c>
      <c r="P7" s="212">
        <f>IF(COUNT(N7:O7)&gt;0,SUM(N7:O7),"")</f>
      </c>
      <c r="Q7" s="212">
        <f aca="true" t="shared" si="0" ref="Q7:Q56">IF(COUNT(M7,P7)&gt;0,SUM(M7,P7),"")</f>
      </c>
      <c r="R7" s="214">
        <f>IF(COUNT(M7,P7)&gt;0,ROUND(AVERAGE(M7,P7),1),"")</f>
      </c>
      <c r="S7" s="230">
        <f>IF(COUNT(I7,Q7)&gt;0,SUM(I7,Q7),"")</f>
        <v>74.60000000000001</v>
      </c>
      <c r="T7" s="230">
        <f>IF(COUNT(E7,H7,M7,P7)&gt;0,ROUND(AVERAGE(E7,H7,M7,P7),1),"")</f>
        <v>74.6</v>
      </c>
      <c r="U7" s="231" t="str">
        <f>IF(COUNT(T7)&gt;0,IF(T7&gt;=90,"수",IF(T7&gt;=80,"우",IF(T7&gt;=70,"미",IF(T7&gt;=60,"양",IF(1&lt;T7&lt;60,"가"))))),"")</f>
        <v>미</v>
      </c>
      <c r="V7" s="230">
        <f>IF(COUNT($T7)&gt;0,IF(U7="수",5,IF(U7="우",4,IF(U7="미",3,IF(U7="양",2,1)))),"")</f>
        <v>3</v>
      </c>
      <c r="W7" s="231">
        <f aca="true" t="shared" si="1" ref="W7:W38">IF(COUNT(S7)&gt;0,RANK(S7,$S$7:$S$272),"")</f>
        <v>18</v>
      </c>
      <c r="X7" s="231">
        <f aca="true" t="shared" si="2" ref="X7:X38">IF(COUNT(W7)&gt;0,COUNTIF($W$7:$W$272,W7),"")</f>
        <v>1</v>
      </c>
      <c r="Y7" s="164"/>
      <c r="Z7" s="97"/>
      <c r="AA7" s="98" t="str">
        <f>IF(COUNT($T7)&gt;0,IF($T7&gt;=90,"수",IF($T7&gt;=80,"우",IF($T7&gt;=70,"미",IF($T7&gt;=60,"양","가")))),"")</f>
        <v>미</v>
      </c>
      <c r="AB7" s="98" t="str">
        <f>IF(COUNT($T7)&gt;0,IF($T7&gt;=88,"수",IF($T7&gt;=77,"우",IF($T7&gt;=65,"미",IF($T7&gt;=53,"양","가")))),"")</f>
        <v>미</v>
      </c>
      <c r="AC7" s="98" t="str">
        <f>IF(COUNT($T7)&gt;0,IF($T7&gt;=87,"수",IF($T7&gt;=73,"우",IF($T7&gt;=60,"미",IF($T7&gt;=47,"양","가")))),"")</f>
        <v>우</v>
      </c>
      <c r="AD7" s="98" t="str">
        <f>IF(COUNT($T7)&gt;0,IF($T7&gt;=85,"수",IF($T7&gt;=70,"우",IF($T7&gt;=55,"미",IF($T7&gt;=40,"양","가")))),"")</f>
        <v>우</v>
      </c>
      <c r="AE7" s="98" t="str">
        <f>IF(COUNT($T7)&gt;0,IF($T7&gt;=83,"수",IF($T7&gt;=67,"우",IF($T7&gt;=50,"미",IF($T7&gt;=33,"양","가")))),"")</f>
        <v>우</v>
      </c>
      <c r="AF7" s="98" t="str">
        <f>IF(COUNT($T7)&gt;0,IF($T7&gt;=82,"수",IF($T7&gt;=63,"우",IF($T7&gt;=45,"미",IF($T7&gt;=27,"양","가")))),"")</f>
        <v>우</v>
      </c>
      <c r="AG7" s="98" t="str">
        <f>IF(COUNT($T7)&gt;0,IF($T7&gt;=80,"수",IF($T7&gt;=60,"우",IF($T7&gt;=40,"미",IF($T7&gt;=20,"양","가")))),"")</f>
        <v>우</v>
      </c>
      <c r="AH7" s="98"/>
    </row>
    <row r="8" spans="1:34" ht="14.25">
      <c r="A8" s="163">
        <f>IF(COUNTA(명렬표!C10)&gt;0,명렬표!C10,"")</f>
        <v>1103</v>
      </c>
      <c r="B8" s="164" t="str">
        <f>IF(COUNTA(명렬표!D10)&gt;0,명렬표!D10,"")</f>
        <v>박미선</v>
      </c>
      <c r="C8" s="213">
        <f>IF(COUNTA(1학기중간!O10)&gt;0,1학기중간!O10,"")</f>
      </c>
      <c r="D8" s="212">
        <f>IF(COUNTA(1학기중간!R10)&gt;0,1학기중간!R10,"")</f>
      </c>
      <c r="E8" s="212">
        <f aca="true" t="shared" si="3" ref="E8:E55">IF(COUNT(C8:D8)&gt;0,SUM(C8:D8),"")</f>
      </c>
      <c r="F8" s="212">
        <f>IF(COUNTA(1학기말!P10)&gt;0,1학기말!P10,"")</f>
        <v>75.2</v>
      </c>
      <c r="G8" s="212">
        <f>IF(COUNTA(1학기말!S10)&gt;0,1학기말!S10,"")</f>
        <v>11.600000000000001</v>
      </c>
      <c r="H8" s="212">
        <f aca="true" t="shared" si="4" ref="H8:H55">IF(COUNT(F8:G8)&gt;0,SUM(F8:G8),"")</f>
        <v>86.80000000000001</v>
      </c>
      <c r="I8" s="212">
        <f aca="true" t="shared" si="5" ref="I8:I56">IF(COUNT(E8,H8)&gt;0,SUM(E8,H8),"")</f>
        <v>86.80000000000001</v>
      </c>
      <c r="J8" s="214">
        <f aca="true" t="shared" si="6" ref="J8:J56">IF(COUNT(E8,H8)&gt;0,ROUND(AVERAGE(E8,H8),1),"")</f>
        <v>86.8</v>
      </c>
      <c r="K8" s="213">
        <f>IF(COUNTA(2학기중간!O10)&gt;0,2학기중간!O10,"")</f>
      </c>
      <c r="L8" s="212">
        <f>IF(COUNTA(2학기중간!R10)&gt;0,2학기중간!R10,"")</f>
      </c>
      <c r="M8" s="212">
        <f aca="true" t="shared" si="7" ref="M8:M55">IF(COUNT(K8:L8)&gt;0,SUM(K8:L8),"")</f>
      </c>
      <c r="N8" s="212">
        <f>IF(COUNTA(2학기말!O10)&gt;0,2학기말!O10,"")</f>
      </c>
      <c r="O8" s="212">
        <f>IF(COUNTA(2학기말!R10)&gt;0,2학기말!R10,"")</f>
      </c>
      <c r="P8" s="212">
        <f aca="true" t="shared" si="8" ref="P8:P55">IF(COUNT(N8:O8)&gt;0,SUM(N8:O8),"")</f>
      </c>
      <c r="Q8" s="212">
        <f t="shared" si="0"/>
      </c>
      <c r="R8" s="214">
        <f aca="true" t="shared" si="9" ref="R8:R56">IF(COUNT(M8,P8)&gt;0,ROUND(AVERAGE(M8,P8),1),"")</f>
      </c>
      <c r="S8" s="230">
        <f aca="true" t="shared" si="10" ref="S8:S56">IF(COUNT(I8,Q8)&gt;0,SUM(I8,Q8),"")</f>
        <v>86.80000000000001</v>
      </c>
      <c r="T8" s="230">
        <f aca="true" t="shared" si="11" ref="T8:T56">IF(COUNT(E8,H8,M8,P8)&gt;0,ROUND(AVERAGE(E8,H8,M8,P8),1),"")</f>
        <v>86.8</v>
      </c>
      <c r="U8" s="231" t="str">
        <f aca="true" t="shared" si="12" ref="U8:U56">IF(COUNT(T8)&gt;0,IF(T8&gt;=90,"수",IF(T8&gt;=80,"우",IF(T8&gt;=70,"미",IF(T8&gt;=60,"양",IF(1&lt;T8&lt;60,"가"))))),"")</f>
        <v>우</v>
      </c>
      <c r="V8" s="230">
        <f aca="true" t="shared" si="13" ref="V8:V55">IF(COUNT($T8)&gt;0,IF(U8="수",5,IF(U8="우",4,IF(U8="미",3,IF(U8="양",2,1)))),"")</f>
        <v>4</v>
      </c>
      <c r="W8" s="231">
        <f t="shared" si="1"/>
        <v>9</v>
      </c>
      <c r="X8" s="231">
        <f t="shared" si="2"/>
        <v>1</v>
      </c>
      <c r="Y8" s="164"/>
      <c r="Z8" s="97"/>
      <c r="AA8" s="98" t="str">
        <f aca="true" t="shared" si="14" ref="AA8:AA55">IF(COUNT($T8)&gt;0,IF($T8&gt;=90,"수",IF($T8&gt;=80,"우",IF($T8&gt;=70,"미",IF($T8&gt;=60,"양","가")))),"")</f>
        <v>우</v>
      </c>
      <c r="AB8" s="98" t="str">
        <f aca="true" t="shared" si="15" ref="AB8:AB55">IF(COUNT($T8)&gt;0,IF($T8&gt;=88,"수",IF($T8&gt;=77,"우",IF($T8&gt;=65,"미",IF($T8&gt;=53,"양","가")))),"")</f>
        <v>우</v>
      </c>
      <c r="AC8" s="98" t="str">
        <f aca="true" t="shared" si="16" ref="AC8:AC55">IF(COUNT($T8)&gt;0,IF($T8&gt;=87,"수",IF($T8&gt;=73,"우",IF($T8&gt;=60,"미",IF($T8&gt;=47,"양","가")))),"")</f>
        <v>우</v>
      </c>
      <c r="AD8" s="98" t="str">
        <f aca="true" t="shared" si="17" ref="AD8:AD55">IF(COUNT($T8)&gt;0,IF($T8&gt;=85,"수",IF($T8&gt;=70,"우",IF($T8&gt;=55,"미",IF($T8&gt;=40,"양","가")))),"")</f>
        <v>수</v>
      </c>
      <c r="AE8" s="98" t="str">
        <f aca="true" t="shared" si="18" ref="AE8:AE55">IF(COUNT($T8)&gt;0,IF($T8&gt;=83,"수",IF($T8&gt;=67,"우",IF($T8&gt;=50,"미",IF($T8&gt;=33,"양","가")))),"")</f>
        <v>수</v>
      </c>
      <c r="AF8" s="98" t="str">
        <f aca="true" t="shared" si="19" ref="AF8:AF55">IF(COUNT($T8)&gt;0,IF($T8&gt;=82,"수",IF($T8&gt;=63,"우",IF($T8&gt;=45,"미",IF($T8&gt;=27,"양","가")))),"")</f>
        <v>수</v>
      </c>
      <c r="AG8" s="98" t="str">
        <f aca="true" t="shared" si="20" ref="AG8:AG55">IF(COUNT($T8)&gt;0,IF($T8&gt;=80,"수",IF($T8&gt;=60,"우",IF($T8&gt;=40,"미",IF($T8&gt;=20,"양","가")))),"")</f>
        <v>수</v>
      </c>
      <c r="AH8" s="98"/>
    </row>
    <row r="9" spans="1:34" ht="14.25">
      <c r="A9" s="163">
        <f>IF(COUNTA(명렬표!C11)&gt;0,명렬표!C11,"")</f>
        <v>1104</v>
      </c>
      <c r="B9" s="164" t="str">
        <f>IF(COUNTA(명렬표!D11)&gt;0,명렬표!D11,"")</f>
        <v>박미영</v>
      </c>
      <c r="C9" s="213">
        <f>IF(COUNTA(1학기중간!O11)&gt;0,1학기중간!O11,"")</f>
      </c>
      <c r="D9" s="212">
        <f>IF(COUNTA(1학기중간!R11)&gt;0,1학기중간!R11,"")</f>
      </c>
      <c r="E9" s="212">
        <f t="shared" si="3"/>
      </c>
      <c r="F9" s="212">
        <f>IF(COUNTA(1학기말!P11)&gt;0,1학기말!P11,"")</f>
        <v>76.80000000000001</v>
      </c>
      <c r="G9" s="212">
        <f>IF(COUNTA(1학기말!S11)&gt;0,1학기말!S11,"")</f>
        <v>12.8</v>
      </c>
      <c r="H9" s="212">
        <f t="shared" si="4"/>
        <v>89.60000000000001</v>
      </c>
      <c r="I9" s="212">
        <f t="shared" si="5"/>
        <v>89.60000000000001</v>
      </c>
      <c r="J9" s="214">
        <f t="shared" si="6"/>
        <v>89.6</v>
      </c>
      <c r="K9" s="213">
        <f>IF(COUNTA(2학기중간!O11)&gt;0,2학기중간!O11,"")</f>
      </c>
      <c r="L9" s="212">
        <f>IF(COUNTA(2학기중간!R11)&gt;0,2학기중간!R11,"")</f>
      </c>
      <c r="M9" s="212">
        <f t="shared" si="7"/>
      </c>
      <c r="N9" s="212">
        <f>IF(COUNTA(2학기말!O11)&gt;0,2학기말!O11,"")</f>
      </c>
      <c r="O9" s="212">
        <f>IF(COUNTA(2학기말!R11)&gt;0,2학기말!R11,"")</f>
      </c>
      <c r="P9" s="212">
        <f t="shared" si="8"/>
      </c>
      <c r="Q9" s="212">
        <f t="shared" si="0"/>
      </c>
      <c r="R9" s="214">
        <f t="shared" si="9"/>
      </c>
      <c r="S9" s="230">
        <f t="shared" si="10"/>
        <v>89.60000000000001</v>
      </c>
      <c r="T9" s="230">
        <f t="shared" si="11"/>
        <v>89.6</v>
      </c>
      <c r="U9" s="231" t="str">
        <f t="shared" si="12"/>
        <v>우</v>
      </c>
      <c r="V9" s="230">
        <f t="shared" si="13"/>
        <v>4</v>
      </c>
      <c r="W9" s="231">
        <f t="shared" si="1"/>
        <v>4</v>
      </c>
      <c r="X9" s="231">
        <f t="shared" si="2"/>
        <v>1</v>
      </c>
      <c r="Y9" s="164"/>
      <c r="Z9" s="97"/>
      <c r="AA9" s="98" t="str">
        <f t="shared" si="14"/>
        <v>우</v>
      </c>
      <c r="AB9" s="98" t="str">
        <f t="shared" si="15"/>
        <v>수</v>
      </c>
      <c r="AC9" s="98" t="str">
        <f t="shared" si="16"/>
        <v>수</v>
      </c>
      <c r="AD9" s="98" t="str">
        <f t="shared" si="17"/>
        <v>수</v>
      </c>
      <c r="AE9" s="98" t="str">
        <f t="shared" si="18"/>
        <v>수</v>
      </c>
      <c r="AF9" s="98" t="str">
        <f t="shared" si="19"/>
        <v>수</v>
      </c>
      <c r="AG9" s="98" t="str">
        <f t="shared" si="20"/>
        <v>수</v>
      </c>
      <c r="AH9" s="98"/>
    </row>
    <row r="10" spans="1:34" ht="14.25">
      <c r="A10" s="163">
        <f>IF(COUNTA(명렬표!C12)&gt;0,명렬표!C12,"")</f>
        <v>1105</v>
      </c>
      <c r="B10" s="164" t="str">
        <f>IF(COUNTA(명렬표!D12)&gt;0,명렬표!D12,"")</f>
        <v>박미화</v>
      </c>
      <c r="C10" s="213">
        <f>IF(COUNTA(1학기중간!O12)&gt;0,1학기중간!O12,"")</f>
      </c>
      <c r="D10" s="212">
        <f>IF(COUNTA(1학기중간!R12)&gt;0,1학기중간!R12,"")</f>
      </c>
      <c r="E10" s="212">
        <f t="shared" si="3"/>
      </c>
      <c r="F10" s="212">
        <f>IF(COUNTA(1학기말!P12)&gt;0,1학기말!P12,"")</f>
        <v>64.8</v>
      </c>
      <c r="G10" s="212">
        <f>IF(COUNTA(1학기말!S12)&gt;0,1학기말!S12,"")</f>
        <v>12.4</v>
      </c>
      <c r="H10" s="212">
        <f t="shared" si="4"/>
        <v>77.2</v>
      </c>
      <c r="I10" s="212">
        <f t="shared" si="5"/>
        <v>77.2</v>
      </c>
      <c r="J10" s="214">
        <f t="shared" si="6"/>
        <v>77.2</v>
      </c>
      <c r="K10" s="213">
        <f>IF(COUNTA(2학기중간!O12)&gt;0,2학기중간!O12,"")</f>
      </c>
      <c r="L10" s="212">
        <f>IF(COUNTA(2학기중간!R12)&gt;0,2학기중간!R12,"")</f>
      </c>
      <c r="M10" s="212">
        <f t="shared" si="7"/>
      </c>
      <c r="N10" s="212">
        <f>IF(COUNTA(2학기말!O12)&gt;0,2학기말!O12,"")</f>
      </c>
      <c r="O10" s="212">
        <f>IF(COUNTA(2학기말!R12)&gt;0,2학기말!R12,"")</f>
      </c>
      <c r="P10" s="212">
        <f t="shared" si="8"/>
      </c>
      <c r="Q10" s="212">
        <f t="shared" si="0"/>
      </c>
      <c r="R10" s="214">
        <f t="shared" si="9"/>
      </c>
      <c r="S10" s="230">
        <f t="shared" si="10"/>
        <v>77.2</v>
      </c>
      <c r="T10" s="230">
        <f t="shared" si="11"/>
        <v>77.2</v>
      </c>
      <c r="U10" s="231" t="str">
        <f t="shared" si="12"/>
        <v>미</v>
      </c>
      <c r="V10" s="230">
        <f t="shared" si="13"/>
        <v>3</v>
      </c>
      <c r="W10" s="231">
        <f t="shared" si="1"/>
        <v>17</v>
      </c>
      <c r="X10" s="231">
        <f t="shared" si="2"/>
        <v>1</v>
      </c>
      <c r="Y10" s="164"/>
      <c r="Z10" s="97"/>
      <c r="AA10" s="98" t="str">
        <f t="shared" si="14"/>
        <v>미</v>
      </c>
      <c r="AB10" s="98" t="str">
        <f t="shared" si="15"/>
        <v>우</v>
      </c>
      <c r="AC10" s="98" t="str">
        <f t="shared" si="16"/>
        <v>우</v>
      </c>
      <c r="AD10" s="98" t="str">
        <f t="shared" si="17"/>
        <v>우</v>
      </c>
      <c r="AE10" s="98" t="str">
        <f t="shared" si="18"/>
        <v>우</v>
      </c>
      <c r="AF10" s="98" t="str">
        <f t="shared" si="19"/>
        <v>우</v>
      </c>
      <c r="AG10" s="98" t="str">
        <f t="shared" si="20"/>
        <v>우</v>
      </c>
      <c r="AH10" s="98"/>
    </row>
    <row r="11" spans="1:34" ht="14.25">
      <c r="A11" s="163">
        <f>IF(COUNTA(명렬표!C13)&gt;0,명렬표!C13,"")</f>
        <v>1106</v>
      </c>
      <c r="B11" s="164" t="str">
        <f>IF(COUNTA(명렬표!D13)&gt;0,명렬표!D13,"")</f>
        <v>이은자</v>
      </c>
      <c r="C11" s="213">
        <f>IF(COUNTA(1학기중간!O13)&gt;0,1학기중간!O13,"")</f>
      </c>
      <c r="D11" s="212">
        <f>IF(COUNTA(1학기중간!R13)&gt;0,1학기중간!R13,"")</f>
      </c>
      <c r="E11" s="212">
        <f t="shared" si="3"/>
      </c>
      <c r="F11" s="212">
        <f>IF(COUNTA(1학기말!P13)&gt;0,1학기말!P13,"")</f>
        <v>72</v>
      </c>
      <c r="G11" s="212">
        <f>IF(COUNTA(1학기말!S13)&gt;0,1학기말!S13,"")</f>
        <v>16</v>
      </c>
      <c r="H11" s="212">
        <f t="shared" si="4"/>
        <v>88</v>
      </c>
      <c r="I11" s="212">
        <f t="shared" si="5"/>
        <v>88</v>
      </c>
      <c r="J11" s="214">
        <f t="shared" si="6"/>
        <v>88</v>
      </c>
      <c r="K11" s="213">
        <f>IF(COUNTA(2학기중간!O13)&gt;0,2학기중간!O13,"")</f>
      </c>
      <c r="L11" s="212">
        <f>IF(COUNTA(2학기중간!R13)&gt;0,2학기중간!R13,"")</f>
      </c>
      <c r="M11" s="212">
        <f t="shared" si="7"/>
      </c>
      <c r="N11" s="212">
        <f>IF(COUNTA(2학기말!O13)&gt;0,2학기말!O13,"")</f>
      </c>
      <c r="O11" s="212">
        <f>IF(COUNTA(2학기말!R13)&gt;0,2학기말!R13,"")</f>
      </c>
      <c r="P11" s="212">
        <f t="shared" si="8"/>
      </c>
      <c r="Q11" s="212">
        <f t="shared" si="0"/>
      </c>
      <c r="R11" s="214">
        <f t="shared" si="9"/>
      </c>
      <c r="S11" s="230">
        <f t="shared" si="10"/>
        <v>88</v>
      </c>
      <c r="T11" s="230">
        <f t="shared" si="11"/>
        <v>88</v>
      </c>
      <c r="U11" s="231" t="str">
        <f t="shared" si="12"/>
        <v>우</v>
      </c>
      <c r="V11" s="230">
        <f t="shared" si="13"/>
        <v>4</v>
      </c>
      <c r="W11" s="231">
        <f t="shared" si="1"/>
        <v>7</v>
      </c>
      <c r="X11" s="231">
        <f t="shared" si="2"/>
        <v>1</v>
      </c>
      <c r="Y11" s="164"/>
      <c r="Z11" s="97"/>
      <c r="AA11" s="98" t="str">
        <f t="shared" si="14"/>
        <v>우</v>
      </c>
      <c r="AB11" s="98" t="str">
        <f t="shared" si="15"/>
        <v>수</v>
      </c>
      <c r="AC11" s="98" t="str">
        <f t="shared" si="16"/>
        <v>수</v>
      </c>
      <c r="AD11" s="98" t="str">
        <f t="shared" si="17"/>
        <v>수</v>
      </c>
      <c r="AE11" s="98" t="str">
        <f t="shared" si="18"/>
        <v>수</v>
      </c>
      <c r="AF11" s="98" t="str">
        <f t="shared" si="19"/>
        <v>수</v>
      </c>
      <c r="AG11" s="98" t="str">
        <f t="shared" si="20"/>
        <v>수</v>
      </c>
      <c r="AH11" s="98"/>
    </row>
    <row r="12" spans="1:34" ht="14.25">
      <c r="A12" s="163">
        <f>IF(COUNTA(명렬표!C14)&gt;0,명렬표!C14,"")</f>
        <v>1107</v>
      </c>
      <c r="B12" s="164" t="str">
        <f>IF(COUNTA(명렬표!D14)&gt;0,명렬표!D14,"")</f>
        <v>정선영</v>
      </c>
      <c r="C12" s="213">
        <f>IF(COUNTA(1학기중간!O14)&gt;0,1학기중간!O14,"")</f>
      </c>
      <c r="D12" s="212">
        <f>IF(COUNTA(1학기중간!R14)&gt;0,1학기중간!R14,"")</f>
      </c>
      <c r="E12" s="212">
        <f t="shared" si="3"/>
      </c>
      <c r="F12" s="212">
        <f>IF(COUNTA(1학기말!P14)&gt;0,1학기말!P14,"")</f>
        <v>72</v>
      </c>
      <c r="G12" s="212">
        <f>IF(COUNTA(1학기말!S14)&gt;0,1학기말!S14,"")</f>
        <v>7.4</v>
      </c>
      <c r="H12" s="212">
        <f t="shared" si="4"/>
        <v>79.4</v>
      </c>
      <c r="I12" s="212">
        <f t="shared" si="5"/>
        <v>79.4</v>
      </c>
      <c r="J12" s="214">
        <f t="shared" si="6"/>
        <v>79.4</v>
      </c>
      <c r="K12" s="213">
        <f>IF(COUNTA(2학기중간!O14)&gt;0,2학기중간!O14,"")</f>
      </c>
      <c r="L12" s="212">
        <f>IF(COUNTA(2학기중간!R14)&gt;0,2학기중간!R14,"")</f>
      </c>
      <c r="M12" s="212">
        <f t="shared" si="7"/>
      </c>
      <c r="N12" s="212">
        <f>IF(COUNTA(2학기말!O14)&gt;0,2학기말!O14,"")</f>
      </c>
      <c r="O12" s="212">
        <f>IF(COUNTA(2학기말!R14)&gt;0,2학기말!R14,"")</f>
      </c>
      <c r="P12" s="212">
        <f t="shared" si="8"/>
      </c>
      <c r="Q12" s="212">
        <f t="shared" si="0"/>
      </c>
      <c r="R12" s="214">
        <f t="shared" si="9"/>
      </c>
      <c r="S12" s="230">
        <f t="shared" si="10"/>
        <v>79.4</v>
      </c>
      <c r="T12" s="230">
        <f t="shared" si="11"/>
        <v>79.4</v>
      </c>
      <c r="U12" s="231" t="str">
        <f t="shared" si="12"/>
        <v>미</v>
      </c>
      <c r="V12" s="230">
        <f t="shared" si="13"/>
        <v>3</v>
      </c>
      <c r="W12" s="231">
        <f t="shared" si="1"/>
        <v>15</v>
      </c>
      <c r="X12" s="231">
        <f t="shared" si="2"/>
        <v>1</v>
      </c>
      <c r="Y12" s="164"/>
      <c r="Z12" s="97"/>
      <c r="AA12" s="98" t="str">
        <f t="shared" si="14"/>
        <v>미</v>
      </c>
      <c r="AB12" s="98" t="str">
        <f t="shared" si="15"/>
        <v>우</v>
      </c>
      <c r="AC12" s="98" t="str">
        <f t="shared" si="16"/>
        <v>우</v>
      </c>
      <c r="AD12" s="98" t="str">
        <f t="shared" si="17"/>
        <v>우</v>
      </c>
      <c r="AE12" s="98" t="str">
        <f t="shared" si="18"/>
        <v>우</v>
      </c>
      <c r="AF12" s="98" t="str">
        <f t="shared" si="19"/>
        <v>우</v>
      </c>
      <c r="AG12" s="98" t="str">
        <f t="shared" si="20"/>
        <v>우</v>
      </c>
      <c r="AH12" s="98"/>
    </row>
    <row r="13" spans="1:34" ht="14.25">
      <c r="A13" s="163">
        <f>IF(COUNTA(명렬표!C15)&gt;0,명렬표!C15,"")</f>
        <v>1108</v>
      </c>
      <c r="B13" s="164" t="str">
        <f>IF(COUNTA(명렬표!D15)&gt;0,명렬표!D15,"")</f>
        <v>정안수</v>
      </c>
      <c r="C13" s="213">
        <f>IF(COUNTA(1학기중간!O15)&gt;0,1학기중간!O15,"")</f>
      </c>
      <c r="D13" s="212">
        <f>IF(COUNTA(1학기중간!R15)&gt;0,1학기중간!R15,"")</f>
      </c>
      <c r="E13" s="212">
        <f t="shared" si="3"/>
      </c>
      <c r="F13" s="212">
        <f>IF(COUNTA(1학기말!P15)&gt;0,1학기말!P15,"")</f>
        <v>80</v>
      </c>
      <c r="G13" s="212">
        <f>IF(COUNTA(1학기말!S15)&gt;0,1학기말!S15,"")</f>
        <v>15</v>
      </c>
      <c r="H13" s="212">
        <f t="shared" si="4"/>
        <v>95</v>
      </c>
      <c r="I13" s="212">
        <f t="shared" si="5"/>
        <v>95</v>
      </c>
      <c r="J13" s="214">
        <f t="shared" si="6"/>
        <v>95</v>
      </c>
      <c r="K13" s="213">
        <f>IF(COUNTA(2학기중간!O15)&gt;0,2학기중간!O15,"")</f>
      </c>
      <c r="L13" s="212">
        <f>IF(COUNTA(2학기중간!R15)&gt;0,2학기중간!R15,"")</f>
      </c>
      <c r="M13" s="212">
        <f t="shared" si="7"/>
      </c>
      <c r="N13" s="212">
        <f>IF(COUNTA(2학기말!O15)&gt;0,2학기말!O15,"")</f>
      </c>
      <c r="O13" s="212">
        <f>IF(COUNTA(2학기말!R15)&gt;0,2학기말!R15,"")</f>
      </c>
      <c r="P13" s="212">
        <f t="shared" si="8"/>
      </c>
      <c r="Q13" s="212">
        <f t="shared" si="0"/>
      </c>
      <c r="R13" s="214">
        <f t="shared" si="9"/>
      </c>
      <c r="S13" s="230">
        <f t="shared" si="10"/>
        <v>95</v>
      </c>
      <c r="T13" s="230">
        <f t="shared" si="11"/>
        <v>95</v>
      </c>
      <c r="U13" s="231" t="str">
        <f t="shared" si="12"/>
        <v>수</v>
      </c>
      <c r="V13" s="230">
        <f t="shared" si="13"/>
        <v>5</v>
      </c>
      <c r="W13" s="231">
        <f t="shared" si="1"/>
        <v>1</v>
      </c>
      <c r="X13" s="231">
        <f t="shared" si="2"/>
        <v>1</v>
      </c>
      <c r="Y13" s="164"/>
      <c r="Z13" s="97"/>
      <c r="AA13" s="98" t="str">
        <f t="shared" si="14"/>
        <v>수</v>
      </c>
      <c r="AB13" s="98" t="str">
        <f t="shared" si="15"/>
        <v>수</v>
      </c>
      <c r="AC13" s="98" t="str">
        <f t="shared" si="16"/>
        <v>수</v>
      </c>
      <c r="AD13" s="98" t="str">
        <f t="shared" si="17"/>
        <v>수</v>
      </c>
      <c r="AE13" s="98" t="str">
        <f t="shared" si="18"/>
        <v>수</v>
      </c>
      <c r="AF13" s="98" t="str">
        <f t="shared" si="19"/>
        <v>수</v>
      </c>
      <c r="AG13" s="98" t="str">
        <f t="shared" si="20"/>
        <v>수</v>
      </c>
      <c r="AH13" s="98"/>
    </row>
    <row r="14" spans="1:34" ht="14.25">
      <c r="A14" s="163">
        <f>IF(COUNTA(명렬표!C16)&gt;0,명렬표!C16,"")</f>
        <v>1109</v>
      </c>
      <c r="B14" s="164" t="str">
        <f>IF(COUNTA(명렬표!D16)&gt;0,명렬표!D16,"")</f>
        <v>조은미</v>
      </c>
      <c r="C14" s="213">
        <f>IF(COUNTA(1학기중간!O16)&gt;0,1학기중간!O16,"")</f>
      </c>
      <c r="D14" s="212">
        <f>IF(COUNTA(1학기중간!R16)&gt;0,1학기중간!R16,"")</f>
      </c>
      <c r="E14" s="212">
        <f t="shared" si="3"/>
      </c>
      <c r="F14" s="212">
        <f>IF(COUNTA(1학기말!P16)&gt;0,1학기말!P16,"")</f>
        <v>75.2</v>
      </c>
      <c r="G14" s="212">
        <f>IF(COUNTA(1학기말!S16)&gt;0,1학기말!S16,"")</f>
        <v>11.4</v>
      </c>
      <c r="H14" s="212">
        <f t="shared" si="4"/>
        <v>86.60000000000001</v>
      </c>
      <c r="I14" s="212">
        <f t="shared" si="5"/>
        <v>86.60000000000001</v>
      </c>
      <c r="J14" s="214">
        <f t="shared" si="6"/>
        <v>86.6</v>
      </c>
      <c r="K14" s="213">
        <f>IF(COUNTA(2학기중간!O16)&gt;0,2학기중간!O16,"")</f>
      </c>
      <c r="L14" s="212">
        <f>IF(COUNTA(2학기중간!R16)&gt;0,2학기중간!R16,"")</f>
      </c>
      <c r="M14" s="212">
        <f t="shared" si="7"/>
      </c>
      <c r="N14" s="212">
        <f>IF(COUNTA(2학기말!O16)&gt;0,2학기말!O16,"")</f>
      </c>
      <c r="O14" s="212">
        <f>IF(COUNTA(2학기말!R16)&gt;0,2학기말!R16,"")</f>
      </c>
      <c r="P14" s="212">
        <f t="shared" si="8"/>
      </c>
      <c r="Q14" s="212">
        <f t="shared" si="0"/>
      </c>
      <c r="R14" s="214">
        <f t="shared" si="9"/>
      </c>
      <c r="S14" s="230">
        <f t="shared" si="10"/>
        <v>86.60000000000001</v>
      </c>
      <c r="T14" s="230">
        <f t="shared" si="11"/>
        <v>86.6</v>
      </c>
      <c r="U14" s="231" t="str">
        <f t="shared" si="12"/>
        <v>우</v>
      </c>
      <c r="V14" s="230">
        <f t="shared" si="13"/>
        <v>4</v>
      </c>
      <c r="W14" s="231">
        <f t="shared" si="1"/>
        <v>10</v>
      </c>
      <c r="X14" s="231">
        <f t="shared" si="2"/>
        <v>1</v>
      </c>
      <c r="Y14" s="164"/>
      <c r="Z14" s="97"/>
      <c r="AA14" s="98" t="str">
        <f t="shared" si="14"/>
        <v>우</v>
      </c>
      <c r="AB14" s="98" t="str">
        <f t="shared" si="15"/>
        <v>우</v>
      </c>
      <c r="AC14" s="98" t="str">
        <f t="shared" si="16"/>
        <v>우</v>
      </c>
      <c r="AD14" s="98" t="str">
        <f t="shared" si="17"/>
        <v>수</v>
      </c>
      <c r="AE14" s="98" t="str">
        <f t="shared" si="18"/>
        <v>수</v>
      </c>
      <c r="AF14" s="98" t="str">
        <f t="shared" si="19"/>
        <v>수</v>
      </c>
      <c r="AG14" s="98" t="str">
        <f t="shared" si="20"/>
        <v>수</v>
      </c>
      <c r="AH14" s="98"/>
    </row>
    <row r="15" spans="1:34" ht="14.25">
      <c r="A15" s="163">
        <f>IF(COUNTA(명렬표!C17)&gt;0,명렬표!C17,"")</f>
        <v>1110</v>
      </c>
      <c r="B15" s="164" t="str">
        <f>IF(COUNTA(명렬표!D17)&gt;0,명렬표!D17,"")</f>
        <v>조은화</v>
      </c>
      <c r="C15" s="213">
        <f>IF(COUNTA(1학기중간!O17)&gt;0,1학기중간!O17,"")</f>
      </c>
      <c r="D15" s="212">
        <f>IF(COUNTA(1학기중간!R17)&gt;0,1학기중간!R17,"")</f>
      </c>
      <c r="E15" s="212">
        <f t="shared" si="3"/>
      </c>
      <c r="F15" s="212">
        <f>IF(COUNTA(1학기말!P17)&gt;0,1학기말!P17,"")</f>
        <v>69.60000000000001</v>
      </c>
      <c r="G15" s="212">
        <f>IF(COUNTA(1학기말!S17)&gt;0,1학기말!S17,"")</f>
        <v>11</v>
      </c>
      <c r="H15" s="212">
        <f t="shared" si="4"/>
        <v>80.60000000000001</v>
      </c>
      <c r="I15" s="212">
        <f t="shared" si="5"/>
        <v>80.60000000000001</v>
      </c>
      <c r="J15" s="214">
        <f t="shared" si="6"/>
        <v>80.6</v>
      </c>
      <c r="K15" s="213">
        <f>IF(COUNTA(2학기중간!O17)&gt;0,2학기중간!O17,"")</f>
      </c>
      <c r="L15" s="212">
        <f>IF(COUNTA(2학기중간!R17)&gt;0,2학기중간!R17,"")</f>
      </c>
      <c r="M15" s="212">
        <f t="shared" si="7"/>
      </c>
      <c r="N15" s="212">
        <f>IF(COUNTA(2학기말!O17)&gt;0,2학기말!O17,"")</f>
      </c>
      <c r="O15" s="212">
        <f>IF(COUNTA(2학기말!R17)&gt;0,2학기말!R17,"")</f>
      </c>
      <c r="P15" s="212">
        <f t="shared" si="8"/>
      </c>
      <c r="Q15" s="212">
        <f t="shared" si="0"/>
      </c>
      <c r="R15" s="214">
        <f t="shared" si="9"/>
      </c>
      <c r="S15" s="230">
        <f t="shared" si="10"/>
        <v>80.60000000000001</v>
      </c>
      <c r="T15" s="230">
        <f t="shared" si="11"/>
        <v>80.6</v>
      </c>
      <c r="U15" s="231" t="str">
        <f t="shared" si="12"/>
        <v>우</v>
      </c>
      <c r="V15" s="230">
        <f t="shared" si="13"/>
        <v>4</v>
      </c>
      <c r="W15" s="231">
        <f t="shared" si="1"/>
        <v>14</v>
      </c>
      <c r="X15" s="231">
        <f t="shared" si="2"/>
        <v>1</v>
      </c>
      <c r="Y15" s="164"/>
      <c r="Z15" s="97"/>
      <c r="AA15" s="98" t="str">
        <f t="shared" si="14"/>
        <v>우</v>
      </c>
      <c r="AB15" s="98" t="str">
        <f t="shared" si="15"/>
        <v>우</v>
      </c>
      <c r="AC15" s="98" t="str">
        <f t="shared" si="16"/>
        <v>우</v>
      </c>
      <c r="AD15" s="98" t="str">
        <f t="shared" si="17"/>
        <v>우</v>
      </c>
      <c r="AE15" s="98" t="str">
        <f t="shared" si="18"/>
        <v>우</v>
      </c>
      <c r="AF15" s="98" t="str">
        <f t="shared" si="19"/>
        <v>우</v>
      </c>
      <c r="AG15" s="98" t="str">
        <f t="shared" si="20"/>
        <v>수</v>
      </c>
      <c r="AH15" s="98"/>
    </row>
    <row r="16" spans="1:34" ht="14.25">
      <c r="A16" s="163">
        <f>IF(COUNTA(명렬표!C18)&gt;0,명렬표!C18,"")</f>
        <v>1111</v>
      </c>
      <c r="B16" s="164" t="str">
        <f>IF(COUNTA(명렬표!D18)&gt;0,명렬표!D18,"")</f>
        <v>김대성</v>
      </c>
      <c r="C16" s="213">
        <f>IF(COUNTA(1학기중간!O18)&gt;0,1학기중간!O18,"")</f>
      </c>
      <c r="D16" s="212">
        <f>IF(COUNTA(1학기중간!R18)&gt;0,1학기중간!R18,"")</f>
      </c>
      <c r="E16" s="212">
        <f t="shared" si="3"/>
      </c>
      <c r="F16" s="212">
        <f>IF(COUNTA(1학기말!P18)&gt;0,1학기말!P18,"")</f>
        <v>76</v>
      </c>
      <c r="G16" s="212">
        <f>IF(COUNTA(1학기말!S18)&gt;0,1학기말!S18,"")</f>
        <v>13.4</v>
      </c>
      <c r="H16" s="212">
        <f t="shared" si="4"/>
        <v>89.4</v>
      </c>
      <c r="I16" s="212">
        <f t="shared" si="5"/>
        <v>89.4</v>
      </c>
      <c r="J16" s="214">
        <f t="shared" si="6"/>
        <v>89.4</v>
      </c>
      <c r="K16" s="213">
        <f>IF(COUNTA(2학기중간!O18)&gt;0,2학기중간!O18,"")</f>
      </c>
      <c r="L16" s="212">
        <f>IF(COUNTA(2학기중간!R18)&gt;0,2학기중간!R18,"")</f>
      </c>
      <c r="M16" s="212">
        <f t="shared" si="7"/>
      </c>
      <c r="N16" s="212">
        <f>IF(COUNTA(2학기말!O18)&gt;0,2학기말!O18,"")</f>
      </c>
      <c r="O16" s="212">
        <f>IF(COUNTA(2학기말!R18)&gt;0,2학기말!R18,"")</f>
      </c>
      <c r="P16" s="212">
        <f t="shared" si="8"/>
      </c>
      <c r="Q16" s="212">
        <f t="shared" si="0"/>
      </c>
      <c r="R16" s="214">
        <f t="shared" si="9"/>
      </c>
      <c r="S16" s="230">
        <f t="shared" si="10"/>
        <v>89.4</v>
      </c>
      <c r="T16" s="230">
        <f t="shared" si="11"/>
        <v>89.4</v>
      </c>
      <c r="U16" s="231" t="str">
        <f t="shared" si="12"/>
        <v>우</v>
      </c>
      <c r="V16" s="230">
        <f t="shared" si="13"/>
        <v>4</v>
      </c>
      <c r="W16" s="231">
        <f t="shared" si="1"/>
        <v>5</v>
      </c>
      <c r="X16" s="231">
        <f t="shared" si="2"/>
        <v>1</v>
      </c>
      <c r="Y16" s="164"/>
      <c r="Z16" s="97"/>
      <c r="AA16" s="98" t="str">
        <f t="shared" si="14"/>
        <v>우</v>
      </c>
      <c r="AB16" s="98" t="str">
        <f t="shared" si="15"/>
        <v>수</v>
      </c>
      <c r="AC16" s="98" t="str">
        <f t="shared" si="16"/>
        <v>수</v>
      </c>
      <c r="AD16" s="98" t="str">
        <f t="shared" si="17"/>
        <v>수</v>
      </c>
      <c r="AE16" s="98" t="str">
        <f t="shared" si="18"/>
        <v>수</v>
      </c>
      <c r="AF16" s="98" t="str">
        <f t="shared" si="19"/>
        <v>수</v>
      </c>
      <c r="AG16" s="98" t="str">
        <f t="shared" si="20"/>
        <v>수</v>
      </c>
      <c r="AH16" s="98"/>
    </row>
    <row r="17" spans="1:34" ht="14.25">
      <c r="A17" s="163">
        <f>IF(COUNTA(명렬표!C19)&gt;0,명렬표!C19,"")</f>
        <v>1112</v>
      </c>
      <c r="B17" s="164" t="str">
        <f>IF(COUNTA(명렬표!D19)&gt;0,명렬표!D19,"")</f>
        <v>김회선</v>
      </c>
      <c r="C17" s="213">
        <f>IF(COUNTA(1학기중간!O19)&gt;0,1학기중간!O19,"")</f>
      </c>
      <c r="D17" s="212">
        <f>IF(COUNTA(1학기중간!R19)&gt;0,1학기중간!R19,"")</f>
      </c>
      <c r="E17" s="212">
        <f t="shared" si="3"/>
      </c>
      <c r="F17" s="212">
        <f>IF(COUNTA(1학기말!P19)&gt;0,1학기말!P19,"")</f>
        <v>72.8</v>
      </c>
      <c r="G17" s="212">
        <f>IF(COUNTA(1학기말!S19)&gt;0,1학기말!S19,"")</f>
        <v>17</v>
      </c>
      <c r="H17" s="212">
        <f t="shared" si="4"/>
        <v>89.8</v>
      </c>
      <c r="I17" s="212">
        <f t="shared" si="5"/>
        <v>89.8</v>
      </c>
      <c r="J17" s="214">
        <f t="shared" si="6"/>
        <v>89.8</v>
      </c>
      <c r="K17" s="213">
        <f>IF(COUNTA(2학기중간!O19)&gt;0,2학기중간!O19,"")</f>
      </c>
      <c r="L17" s="212">
        <f>IF(COUNTA(2학기중간!R19)&gt;0,2학기중간!R19,"")</f>
      </c>
      <c r="M17" s="212">
        <f t="shared" si="7"/>
      </c>
      <c r="N17" s="212">
        <f>IF(COUNTA(2학기말!O19)&gt;0,2학기말!O19,"")</f>
      </c>
      <c r="O17" s="212">
        <f>IF(COUNTA(2학기말!R19)&gt;0,2학기말!R19,"")</f>
      </c>
      <c r="P17" s="212">
        <f t="shared" si="8"/>
      </c>
      <c r="Q17" s="212">
        <f t="shared" si="0"/>
      </c>
      <c r="R17" s="214">
        <f t="shared" si="9"/>
      </c>
      <c r="S17" s="230">
        <f t="shared" si="10"/>
        <v>89.8</v>
      </c>
      <c r="T17" s="230">
        <f t="shared" si="11"/>
        <v>89.8</v>
      </c>
      <c r="U17" s="231" t="str">
        <f t="shared" si="12"/>
        <v>우</v>
      </c>
      <c r="V17" s="230">
        <f t="shared" si="13"/>
        <v>4</v>
      </c>
      <c r="W17" s="231">
        <f t="shared" si="1"/>
        <v>3</v>
      </c>
      <c r="X17" s="231">
        <f t="shared" si="2"/>
        <v>1</v>
      </c>
      <c r="Y17" s="164"/>
      <c r="Z17" s="97"/>
      <c r="AA17" s="98" t="str">
        <f t="shared" si="14"/>
        <v>우</v>
      </c>
      <c r="AB17" s="98" t="str">
        <f t="shared" si="15"/>
        <v>수</v>
      </c>
      <c r="AC17" s="98" t="str">
        <f t="shared" si="16"/>
        <v>수</v>
      </c>
      <c r="AD17" s="98" t="str">
        <f t="shared" si="17"/>
        <v>수</v>
      </c>
      <c r="AE17" s="98" t="str">
        <f t="shared" si="18"/>
        <v>수</v>
      </c>
      <c r="AF17" s="98" t="str">
        <f t="shared" si="19"/>
        <v>수</v>
      </c>
      <c r="AG17" s="98" t="str">
        <f t="shared" si="20"/>
        <v>수</v>
      </c>
      <c r="AH17" s="98"/>
    </row>
    <row r="18" spans="1:34" ht="14.25">
      <c r="A18" s="163">
        <f>IF(COUNTA(명렬표!C20)&gt;0,명렬표!C20,"")</f>
        <v>1113</v>
      </c>
      <c r="B18" s="164" t="str">
        <f>IF(COUNTA(명렬표!D20)&gt;0,명렬표!D20,"")</f>
        <v>민윤상</v>
      </c>
      <c r="C18" s="213">
        <f>IF(COUNTA(1학기중간!O20)&gt;0,1학기중간!O20,"")</f>
      </c>
      <c r="D18" s="212">
        <f>IF(COUNTA(1학기중간!R20)&gt;0,1학기중간!R20,"")</f>
      </c>
      <c r="E18" s="212">
        <f t="shared" si="3"/>
      </c>
      <c r="F18" s="212">
        <f>IF(COUNTA(1학기말!P20)&gt;0,1학기말!P20,"")</f>
        <v>64.8</v>
      </c>
      <c r="G18" s="212">
        <f>IF(COUNTA(1학기말!S20)&gt;0,1학기말!S20,"")</f>
        <v>8</v>
      </c>
      <c r="H18" s="212">
        <f t="shared" si="4"/>
        <v>72.8</v>
      </c>
      <c r="I18" s="212">
        <f t="shared" si="5"/>
        <v>72.8</v>
      </c>
      <c r="J18" s="214">
        <f t="shared" si="6"/>
        <v>72.8</v>
      </c>
      <c r="K18" s="213">
        <f>IF(COUNTA(2학기중간!O20)&gt;0,2학기중간!O20,"")</f>
      </c>
      <c r="L18" s="212">
        <f>IF(COUNTA(2학기중간!R20)&gt;0,2학기중간!R20,"")</f>
      </c>
      <c r="M18" s="212">
        <f t="shared" si="7"/>
      </c>
      <c r="N18" s="212">
        <f>IF(COUNTA(2학기말!O20)&gt;0,2학기말!O20,"")</f>
      </c>
      <c r="O18" s="212">
        <f>IF(COUNTA(2학기말!R20)&gt;0,2학기말!R20,"")</f>
      </c>
      <c r="P18" s="212">
        <f t="shared" si="8"/>
      </c>
      <c r="Q18" s="212">
        <f t="shared" si="0"/>
      </c>
      <c r="R18" s="214">
        <f t="shared" si="9"/>
      </c>
      <c r="S18" s="230">
        <f t="shared" si="10"/>
        <v>72.8</v>
      </c>
      <c r="T18" s="230">
        <f t="shared" si="11"/>
        <v>72.8</v>
      </c>
      <c r="U18" s="231" t="str">
        <f t="shared" si="12"/>
        <v>미</v>
      </c>
      <c r="V18" s="230">
        <f t="shared" si="13"/>
        <v>3</v>
      </c>
      <c r="W18" s="231">
        <f t="shared" si="1"/>
        <v>20</v>
      </c>
      <c r="X18" s="231">
        <f t="shared" si="2"/>
        <v>1</v>
      </c>
      <c r="Y18" s="164"/>
      <c r="Z18" s="97"/>
      <c r="AA18" s="98" t="str">
        <f t="shared" si="14"/>
        <v>미</v>
      </c>
      <c r="AB18" s="98" t="str">
        <f t="shared" si="15"/>
        <v>미</v>
      </c>
      <c r="AC18" s="98" t="str">
        <f t="shared" si="16"/>
        <v>미</v>
      </c>
      <c r="AD18" s="98" t="str">
        <f t="shared" si="17"/>
        <v>우</v>
      </c>
      <c r="AE18" s="98" t="str">
        <f t="shared" si="18"/>
        <v>우</v>
      </c>
      <c r="AF18" s="98" t="str">
        <f t="shared" si="19"/>
        <v>우</v>
      </c>
      <c r="AG18" s="98" t="str">
        <f t="shared" si="20"/>
        <v>우</v>
      </c>
      <c r="AH18" s="98"/>
    </row>
    <row r="19" spans="1:34" ht="14.25">
      <c r="A19" s="163">
        <f>IF(COUNTA(명렬표!C21)&gt;0,명렬표!C21,"")</f>
        <v>1114</v>
      </c>
      <c r="B19" s="164" t="str">
        <f>IF(COUNTA(명렬표!D21)&gt;0,명렬표!D21,"")</f>
        <v>박양규</v>
      </c>
      <c r="C19" s="213">
        <f>IF(COUNTA(1학기중간!O21)&gt;0,1학기중간!O21,"")</f>
      </c>
      <c r="D19" s="212">
        <f>IF(COUNTA(1학기중간!R21)&gt;0,1학기중간!R21,"")</f>
      </c>
      <c r="E19" s="212">
        <f>IF(COUNT(C19:D19)&gt;0,SUM(C19:D19),"")</f>
      </c>
      <c r="F19" s="212">
        <f>IF(COUNTA(1학기말!P21)&gt;0,1학기말!P21,"")</f>
        <v>72.8</v>
      </c>
      <c r="G19" s="212">
        <f>IF(COUNTA(1학기말!S21)&gt;0,1학기말!S21,"")</f>
        <v>15.4</v>
      </c>
      <c r="H19" s="212">
        <f t="shared" si="4"/>
        <v>88.2</v>
      </c>
      <c r="I19" s="212">
        <f t="shared" si="5"/>
        <v>88.2</v>
      </c>
      <c r="J19" s="214">
        <f t="shared" si="6"/>
        <v>88.2</v>
      </c>
      <c r="K19" s="213">
        <f>IF(COUNTA(2학기중간!O21)&gt;0,2학기중간!O21,"")</f>
      </c>
      <c r="L19" s="212">
        <f>IF(COUNTA(2학기중간!R21)&gt;0,2학기중간!R21,"")</f>
      </c>
      <c r="M19" s="212">
        <f t="shared" si="7"/>
      </c>
      <c r="N19" s="212">
        <f>IF(COUNTA(2학기말!O21)&gt;0,2학기말!O21,"")</f>
      </c>
      <c r="O19" s="212">
        <f>IF(COUNTA(2학기말!R21)&gt;0,2학기말!R21,"")</f>
      </c>
      <c r="P19" s="212">
        <f t="shared" si="8"/>
      </c>
      <c r="Q19" s="212">
        <f t="shared" si="0"/>
      </c>
      <c r="R19" s="214">
        <f t="shared" si="9"/>
      </c>
      <c r="S19" s="230">
        <f t="shared" si="10"/>
        <v>88.2</v>
      </c>
      <c r="T19" s="230">
        <f t="shared" si="11"/>
        <v>88.2</v>
      </c>
      <c r="U19" s="231" t="str">
        <f t="shared" si="12"/>
        <v>우</v>
      </c>
      <c r="V19" s="230">
        <f t="shared" si="13"/>
        <v>4</v>
      </c>
      <c r="W19" s="231">
        <f t="shared" si="1"/>
        <v>6</v>
      </c>
      <c r="X19" s="231">
        <f t="shared" si="2"/>
        <v>1</v>
      </c>
      <c r="Y19" s="164"/>
      <c r="Z19" s="97"/>
      <c r="AA19" s="98" t="str">
        <f t="shared" si="14"/>
        <v>우</v>
      </c>
      <c r="AB19" s="98" t="str">
        <f t="shared" si="15"/>
        <v>수</v>
      </c>
      <c r="AC19" s="98" t="str">
        <f t="shared" si="16"/>
        <v>수</v>
      </c>
      <c r="AD19" s="98" t="str">
        <f t="shared" si="17"/>
        <v>수</v>
      </c>
      <c r="AE19" s="98" t="str">
        <f t="shared" si="18"/>
        <v>수</v>
      </c>
      <c r="AF19" s="98" t="str">
        <f t="shared" si="19"/>
        <v>수</v>
      </c>
      <c r="AG19" s="98" t="str">
        <f t="shared" si="20"/>
        <v>수</v>
      </c>
      <c r="AH19" s="98"/>
    </row>
    <row r="20" spans="1:34" ht="14.25">
      <c r="A20" s="163">
        <f>IF(COUNTA(명렬표!C22)&gt;0,명렬표!C22,"")</f>
        <v>1115</v>
      </c>
      <c r="B20" s="164" t="str">
        <f>IF(COUNTA(명렬표!D22)&gt;0,명렬표!D22,"")</f>
        <v>유현수</v>
      </c>
      <c r="C20" s="213">
        <f>IF(COUNTA(1학기중간!O22)&gt;0,1학기중간!O22,"")</f>
      </c>
      <c r="D20" s="212">
        <f>IF(COUNTA(1학기중간!R22)&gt;0,1학기중간!R22,"")</f>
      </c>
      <c r="E20" s="212">
        <f t="shared" si="3"/>
      </c>
      <c r="F20" s="212">
        <f>IF(COUNTA(1학기말!P22)&gt;0,1학기말!P22,"")</f>
        <v>72</v>
      </c>
      <c r="G20" s="212">
        <f>IF(COUNTA(1학기말!S22)&gt;0,1학기말!S22,"")</f>
        <v>18.2</v>
      </c>
      <c r="H20" s="212">
        <f t="shared" si="4"/>
        <v>90.2</v>
      </c>
      <c r="I20" s="212">
        <f t="shared" si="5"/>
        <v>90.2</v>
      </c>
      <c r="J20" s="214">
        <f t="shared" si="6"/>
        <v>90.2</v>
      </c>
      <c r="K20" s="213">
        <f>IF(COUNTA(2학기중간!O22)&gt;0,2학기중간!O22,"")</f>
      </c>
      <c r="L20" s="212">
        <f>IF(COUNTA(2학기중간!R22)&gt;0,2학기중간!R22,"")</f>
      </c>
      <c r="M20" s="212">
        <f t="shared" si="7"/>
      </c>
      <c r="N20" s="212">
        <f>IF(COUNTA(2학기말!O22)&gt;0,2학기말!O22,"")</f>
      </c>
      <c r="O20" s="212">
        <f>IF(COUNTA(2학기말!R22)&gt;0,2학기말!R22,"")</f>
      </c>
      <c r="P20" s="212">
        <f t="shared" si="8"/>
      </c>
      <c r="Q20" s="212">
        <f t="shared" si="0"/>
      </c>
      <c r="R20" s="214">
        <f t="shared" si="9"/>
      </c>
      <c r="S20" s="230">
        <f t="shared" si="10"/>
        <v>90.2</v>
      </c>
      <c r="T20" s="230">
        <f t="shared" si="11"/>
        <v>90.2</v>
      </c>
      <c r="U20" s="231" t="str">
        <f t="shared" si="12"/>
        <v>수</v>
      </c>
      <c r="V20" s="230">
        <f t="shared" si="13"/>
        <v>5</v>
      </c>
      <c r="W20" s="231">
        <f t="shared" si="1"/>
        <v>2</v>
      </c>
      <c r="X20" s="231">
        <f t="shared" si="2"/>
        <v>1</v>
      </c>
      <c r="Y20" s="164"/>
      <c r="Z20" s="97"/>
      <c r="AA20" s="98" t="str">
        <f t="shared" si="14"/>
        <v>수</v>
      </c>
      <c r="AB20" s="98" t="str">
        <f t="shared" si="15"/>
        <v>수</v>
      </c>
      <c r="AC20" s="98" t="str">
        <f t="shared" si="16"/>
        <v>수</v>
      </c>
      <c r="AD20" s="98" t="str">
        <f t="shared" si="17"/>
        <v>수</v>
      </c>
      <c r="AE20" s="98" t="str">
        <f t="shared" si="18"/>
        <v>수</v>
      </c>
      <c r="AF20" s="98" t="str">
        <f t="shared" si="19"/>
        <v>수</v>
      </c>
      <c r="AG20" s="98" t="str">
        <f t="shared" si="20"/>
        <v>수</v>
      </c>
      <c r="AH20" s="98"/>
    </row>
    <row r="21" spans="1:34" ht="14.25">
      <c r="A21" s="163">
        <f>IF(COUNTA(명렬표!C23)&gt;0,명렬표!C23,"")</f>
        <v>1116</v>
      </c>
      <c r="B21" s="164" t="str">
        <f>IF(COUNTA(명렬표!D23)&gt;0,명렬표!D23,"")</f>
        <v>이명훈</v>
      </c>
      <c r="C21" s="213">
        <f>IF(COUNTA(1학기중간!O23)&gt;0,1학기중간!O23,"")</f>
      </c>
      <c r="D21" s="212">
        <f>IF(COUNTA(1학기중간!R23)&gt;0,1학기중간!R23,"")</f>
      </c>
      <c r="E21" s="212">
        <f t="shared" si="3"/>
      </c>
      <c r="F21" s="212">
        <f>IF(COUNTA(1학기말!P23)&gt;0,1학기말!P23,"")</f>
        <v>71.2</v>
      </c>
      <c r="G21" s="212">
        <f>IF(COUNTA(1학기말!S23)&gt;0,1학기말!S23,"")</f>
        <v>12.8</v>
      </c>
      <c r="H21" s="212">
        <f t="shared" si="4"/>
        <v>84</v>
      </c>
      <c r="I21" s="212">
        <f t="shared" si="5"/>
        <v>84</v>
      </c>
      <c r="J21" s="214">
        <f t="shared" si="6"/>
        <v>84</v>
      </c>
      <c r="K21" s="213">
        <f>IF(COUNTA(2학기중간!O23)&gt;0,2학기중간!O23,"")</f>
      </c>
      <c r="L21" s="212">
        <f>IF(COUNTA(2학기중간!R23)&gt;0,2학기중간!R23,"")</f>
      </c>
      <c r="M21" s="212">
        <f t="shared" si="7"/>
      </c>
      <c r="N21" s="212">
        <f>IF(COUNTA(2학기말!O23)&gt;0,2학기말!O23,"")</f>
      </c>
      <c r="O21" s="212">
        <f>IF(COUNTA(2학기말!R23)&gt;0,2학기말!R23,"")</f>
      </c>
      <c r="P21" s="212">
        <f t="shared" si="8"/>
      </c>
      <c r="Q21" s="212">
        <f t="shared" si="0"/>
      </c>
      <c r="R21" s="214">
        <f t="shared" si="9"/>
      </c>
      <c r="S21" s="230">
        <f t="shared" si="10"/>
        <v>84</v>
      </c>
      <c r="T21" s="230">
        <f t="shared" si="11"/>
        <v>84</v>
      </c>
      <c r="U21" s="231" t="str">
        <f t="shared" si="12"/>
        <v>우</v>
      </c>
      <c r="V21" s="230">
        <f t="shared" si="13"/>
        <v>4</v>
      </c>
      <c r="W21" s="231">
        <f t="shared" si="1"/>
        <v>11</v>
      </c>
      <c r="X21" s="231">
        <f t="shared" si="2"/>
        <v>1</v>
      </c>
      <c r="Y21" s="164"/>
      <c r="Z21" s="97"/>
      <c r="AA21" s="98" t="str">
        <f t="shared" si="14"/>
        <v>우</v>
      </c>
      <c r="AB21" s="98" t="str">
        <f t="shared" si="15"/>
        <v>우</v>
      </c>
      <c r="AC21" s="98" t="str">
        <f t="shared" si="16"/>
        <v>우</v>
      </c>
      <c r="AD21" s="98" t="str">
        <f t="shared" si="17"/>
        <v>우</v>
      </c>
      <c r="AE21" s="98" t="str">
        <f t="shared" si="18"/>
        <v>수</v>
      </c>
      <c r="AF21" s="98" t="str">
        <f t="shared" si="19"/>
        <v>수</v>
      </c>
      <c r="AG21" s="98" t="str">
        <f t="shared" si="20"/>
        <v>수</v>
      </c>
      <c r="AH21" s="98"/>
    </row>
    <row r="22" spans="1:34" ht="14.25">
      <c r="A22" s="163">
        <f>IF(COUNTA(명렬표!C24)&gt;0,명렬표!C24,"")</f>
        <v>1117</v>
      </c>
      <c r="B22" s="164" t="str">
        <f>IF(COUNTA(명렬표!D24)&gt;0,명렬표!D24,"")</f>
        <v>이웅재</v>
      </c>
      <c r="C22" s="213">
        <f>IF(COUNTA(1학기중간!O24)&gt;0,1학기중간!O24,"")</f>
      </c>
      <c r="D22" s="212">
        <f>IF(COUNTA(1학기중간!R24)&gt;0,1학기중간!R24,"")</f>
      </c>
      <c r="E22" s="212">
        <f t="shared" si="3"/>
      </c>
      <c r="F22" s="212">
        <f>IF(COUNTA(1학기말!P24)&gt;0,1학기말!P24,"")</f>
        <v>70.4</v>
      </c>
      <c r="G22" s="212">
        <f>IF(COUNTA(1학기말!S24)&gt;0,1학기말!S24,"")</f>
        <v>13.200000000000001</v>
      </c>
      <c r="H22" s="212">
        <f t="shared" si="4"/>
        <v>83.60000000000001</v>
      </c>
      <c r="I22" s="212">
        <f t="shared" si="5"/>
        <v>83.60000000000001</v>
      </c>
      <c r="J22" s="214">
        <f t="shared" si="6"/>
        <v>83.6</v>
      </c>
      <c r="K22" s="213">
        <f>IF(COUNTA(2학기중간!O24)&gt;0,2학기중간!O24,"")</f>
      </c>
      <c r="L22" s="212">
        <f>IF(COUNTA(2학기중간!R24)&gt;0,2학기중간!R24,"")</f>
      </c>
      <c r="M22" s="212">
        <f t="shared" si="7"/>
      </c>
      <c r="N22" s="212">
        <f>IF(COUNTA(2학기말!O24)&gt;0,2학기말!O24,"")</f>
      </c>
      <c r="O22" s="212">
        <f>IF(COUNTA(2학기말!R24)&gt;0,2학기말!R24,"")</f>
      </c>
      <c r="P22" s="212">
        <f t="shared" si="8"/>
      </c>
      <c r="Q22" s="212">
        <f t="shared" si="0"/>
      </c>
      <c r="R22" s="214">
        <f t="shared" si="9"/>
      </c>
      <c r="S22" s="230">
        <f t="shared" si="10"/>
        <v>83.60000000000001</v>
      </c>
      <c r="T22" s="230">
        <f t="shared" si="11"/>
        <v>83.6</v>
      </c>
      <c r="U22" s="231" t="str">
        <f t="shared" si="12"/>
        <v>우</v>
      </c>
      <c r="V22" s="230">
        <f t="shared" si="13"/>
        <v>4</v>
      </c>
      <c r="W22" s="231">
        <f t="shared" si="1"/>
        <v>12</v>
      </c>
      <c r="X22" s="231">
        <f t="shared" si="2"/>
        <v>1</v>
      </c>
      <c r="Y22" s="164"/>
      <c r="Z22" s="97"/>
      <c r="AA22" s="98" t="str">
        <f t="shared" si="14"/>
        <v>우</v>
      </c>
      <c r="AB22" s="98" t="str">
        <f t="shared" si="15"/>
        <v>우</v>
      </c>
      <c r="AC22" s="98" t="str">
        <f t="shared" si="16"/>
        <v>우</v>
      </c>
      <c r="AD22" s="98" t="str">
        <f t="shared" si="17"/>
        <v>우</v>
      </c>
      <c r="AE22" s="98" t="str">
        <f t="shared" si="18"/>
        <v>수</v>
      </c>
      <c r="AF22" s="98" t="str">
        <f t="shared" si="19"/>
        <v>수</v>
      </c>
      <c r="AG22" s="98" t="str">
        <f t="shared" si="20"/>
        <v>수</v>
      </c>
      <c r="AH22" s="98"/>
    </row>
    <row r="23" spans="1:34" ht="14.25">
      <c r="A23" s="163">
        <f>IF(COUNTA(명렬표!C25)&gt;0,명렬표!C25,"")</f>
        <v>1118</v>
      </c>
      <c r="B23" s="164" t="str">
        <f>IF(COUNTA(명렬표!D25)&gt;0,명렬표!D25,"")</f>
        <v>임중모</v>
      </c>
      <c r="C23" s="213">
        <f>IF(COUNTA(1학기중간!O25)&gt;0,1학기중간!O25,"")</f>
      </c>
      <c r="D23" s="212">
        <f>IF(COUNTA(1학기중간!R25)&gt;0,1학기중간!R25,"")</f>
      </c>
      <c r="E23" s="212">
        <f t="shared" si="3"/>
      </c>
      <c r="F23" s="212">
        <f>IF(COUNTA(1학기말!P25)&gt;0,1학기말!P25,"")</f>
        <v>69.60000000000001</v>
      </c>
      <c r="G23" s="212">
        <f>IF(COUNTA(1학기말!S25)&gt;0,1학기말!S25,"")</f>
        <v>7.800000000000001</v>
      </c>
      <c r="H23" s="212">
        <f t="shared" si="4"/>
        <v>77.4</v>
      </c>
      <c r="I23" s="212">
        <f t="shared" si="5"/>
        <v>77.4</v>
      </c>
      <c r="J23" s="214">
        <f t="shared" si="6"/>
        <v>77.4</v>
      </c>
      <c r="K23" s="213">
        <f>IF(COUNTA(2학기중간!O25)&gt;0,2학기중간!O25,"")</f>
      </c>
      <c r="L23" s="212">
        <f>IF(COUNTA(2학기중간!R25)&gt;0,2학기중간!R25,"")</f>
      </c>
      <c r="M23" s="212">
        <f t="shared" si="7"/>
      </c>
      <c r="N23" s="212">
        <f>IF(COUNTA(2학기말!O25)&gt;0,2학기말!O25,"")</f>
      </c>
      <c r="O23" s="212">
        <f>IF(COUNTA(2학기말!R25)&gt;0,2학기말!R25,"")</f>
      </c>
      <c r="P23" s="212">
        <f t="shared" si="8"/>
      </c>
      <c r="Q23" s="212">
        <f t="shared" si="0"/>
      </c>
      <c r="R23" s="214">
        <f t="shared" si="9"/>
      </c>
      <c r="S23" s="230">
        <f t="shared" si="10"/>
        <v>77.4</v>
      </c>
      <c r="T23" s="230">
        <f t="shared" si="11"/>
        <v>77.4</v>
      </c>
      <c r="U23" s="231" t="str">
        <f t="shared" si="12"/>
        <v>미</v>
      </c>
      <c r="V23" s="230">
        <f t="shared" si="13"/>
        <v>3</v>
      </c>
      <c r="W23" s="231">
        <f t="shared" si="1"/>
        <v>16</v>
      </c>
      <c r="X23" s="231">
        <f t="shared" si="2"/>
        <v>1</v>
      </c>
      <c r="Y23" s="164"/>
      <c r="Z23" s="97"/>
      <c r="AA23" s="98" t="str">
        <f t="shared" si="14"/>
        <v>미</v>
      </c>
      <c r="AB23" s="98" t="str">
        <f t="shared" si="15"/>
        <v>우</v>
      </c>
      <c r="AC23" s="98" t="str">
        <f t="shared" si="16"/>
        <v>우</v>
      </c>
      <c r="AD23" s="98" t="str">
        <f t="shared" si="17"/>
        <v>우</v>
      </c>
      <c r="AE23" s="98" t="str">
        <f t="shared" si="18"/>
        <v>우</v>
      </c>
      <c r="AF23" s="98" t="str">
        <f t="shared" si="19"/>
        <v>우</v>
      </c>
      <c r="AG23" s="98" t="str">
        <f t="shared" si="20"/>
        <v>우</v>
      </c>
      <c r="AH23" s="98"/>
    </row>
    <row r="24" spans="1:34" ht="14.25">
      <c r="A24" s="163">
        <f>IF(COUNTA(명렬표!C26)&gt;0,명렬표!C26,"")</f>
        <v>1119</v>
      </c>
      <c r="B24" s="164" t="str">
        <f>IF(COUNTA(명렬표!D26)&gt;0,명렬표!D26,"")</f>
        <v>제성국</v>
      </c>
      <c r="C24" s="213">
        <f>IF(COUNTA(1학기중간!O26)&gt;0,1학기중간!O26,"")</f>
      </c>
      <c r="D24" s="212">
        <f>IF(COUNTA(1학기중간!R26)&gt;0,1학기중간!R26,"")</f>
      </c>
      <c r="E24" s="212">
        <f t="shared" si="3"/>
      </c>
      <c r="F24" s="212">
        <f>IF(COUNTA(1학기말!P26)&gt;0,1학기말!P26,"")</f>
        <v>64</v>
      </c>
      <c r="G24" s="212">
        <f>IF(COUNTA(1학기말!S26)&gt;0,1학기말!S26,"")</f>
        <v>9.200000000000001</v>
      </c>
      <c r="H24" s="212">
        <f t="shared" si="4"/>
        <v>73.2</v>
      </c>
      <c r="I24" s="212">
        <f t="shared" si="5"/>
        <v>73.2</v>
      </c>
      <c r="J24" s="214">
        <f t="shared" si="6"/>
        <v>73.2</v>
      </c>
      <c r="K24" s="213">
        <f>IF(COUNTA(2학기중간!O26)&gt;0,2학기중간!O26,"")</f>
      </c>
      <c r="L24" s="212">
        <f>IF(COUNTA(2학기중간!R26)&gt;0,2학기중간!R26,"")</f>
      </c>
      <c r="M24" s="212">
        <f t="shared" si="7"/>
      </c>
      <c r="N24" s="212">
        <f>IF(COUNTA(2학기말!O26)&gt;0,2학기말!O26,"")</f>
      </c>
      <c r="O24" s="212">
        <f>IF(COUNTA(2학기말!R26)&gt;0,2학기말!R26,"")</f>
      </c>
      <c r="P24" s="212">
        <f t="shared" si="8"/>
      </c>
      <c r="Q24" s="212">
        <f t="shared" si="0"/>
      </c>
      <c r="R24" s="214">
        <f t="shared" si="9"/>
      </c>
      <c r="S24" s="230">
        <f t="shared" si="10"/>
        <v>73.2</v>
      </c>
      <c r="T24" s="230">
        <f t="shared" si="11"/>
        <v>73.2</v>
      </c>
      <c r="U24" s="231" t="str">
        <f t="shared" si="12"/>
        <v>미</v>
      </c>
      <c r="V24" s="230">
        <f t="shared" si="13"/>
        <v>3</v>
      </c>
      <c r="W24" s="231">
        <f t="shared" si="1"/>
        <v>19</v>
      </c>
      <c r="X24" s="231">
        <f t="shared" si="2"/>
        <v>1</v>
      </c>
      <c r="Y24" s="164"/>
      <c r="Z24" s="97"/>
      <c r="AA24" s="98" t="str">
        <f t="shared" si="14"/>
        <v>미</v>
      </c>
      <c r="AB24" s="98" t="str">
        <f t="shared" si="15"/>
        <v>미</v>
      </c>
      <c r="AC24" s="98" t="str">
        <f t="shared" si="16"/>
        <v>우</v>
      </c>
      <c r="AD24" s="98" t="str">
        <f t="shared" si="17"/>
        <v>우</v>
      </c>
      <c r="AE24" s="98" t="str">
        <f t="shared" si="18"/>
        <v>우</v>
      </c>
      <c r="AF24" s="98" t="str">
        <f t="shared" si="19"/>
        <v>우</v>
      </c>
      <c r="AG24" s="98" t="str">
        <f t="shared" si="20"/>
        <v>우</v>
      </c>
      <c r="AH24" s="98"/>
    </row>
    <row r="25" spans="1:34" ht="14.25">
      <c r="A25" s="163">
        <f>IF(COUNTA(명렬표!C27)&gt;0,명렬표!C27,"")</f>
        <v>1120</v>
      </c>
      <c r="B25" s="164" t="str">
        <f>IF(COUNTA(명렬표!D27)&gt;0,명렬표!D27,"")</f>
        <v>하현석</v>
      </c>
      <c r="C25" s="213">
        <f>IF(COUNTA(1학기중간!O27)&gt;0,1학기중간!O27,"")</f>
      </c>
      <c r="D25" s="212">
        <f>IF(COUNTA(1학기중간!R27)&gt;0,1학기중간!R27,"")</f>
      </c>
      <c r="E25" s="212">
        <f t="shared" si="3"/>
      </c>
      <c r="F25" s="212">
        <f>IF(COUNTA(1학기말!P27)&gt;0,1학기말!P27,"")</f>
        <v>71.2</v>
      </c>
      <c r="G25" s="212">
        <f>IF(COUNTA(1학기말!S27)&gt;0,1학기말!S27,"")</f>
        <v>11.600000000000001</v>
      </c>
      <c r="H25" s="212">
        <f t="shared" si="4"/>
        <v>82.80000000000001</v>
      </c>
      <c r="I25" s="212">
        <f t="shared" si="5"/>
        <v>82.80000000000001</v>
      </c>
      <c r="J25" s="214">
        <f t="shared" si="6"/>
        <v>82.8</v>
      </c>
      <c r="K25" s="213">
        <f>IF(COUNTA(2학기중간!O27)&gt;0,2학기중간!O27,"")</f>
      </c>
      <c r="L25" s="212">
        <f>IF(COUNTA(2학기중간!R27)&gt;0,2학기중간!R27,"")</f>
      </c>
      <c r="M25" s="212">
        <f t="shared" si="7"/>
      </c>
      <c r="N25" s="212">
        <f>IF(COUNTA(2학기말!O27)&gt;0,2학기말!O27,"")</f>
      </c>
      <c r="O25" s="212">
        <f>IF(COUNTA(2학기말!R27)&gt;0,2학기말!R27,"")</f>
      </c>
      <c r="P25" s="212">
        <f t="shared" si="8"/>
      </c>
      <c r="Q25" s="212">
        <f t="shared" si="0"/>
      </c>
      <c r="R25" s="214">
        <f t="shared" si="9"/>
      </c>
      <c r="S25" s="230">
        <f t="shared" si="10"/>
        <v>82.80000000000001</v>
      </c>
      <c r="T25" s="230">
        <f t="shared" si="11"/>
        <v>82.8</v>
      </c>
      <c r="U25" s="231" t="str">
        <f t="shared" si="12"/>
        <v>우</v>
      </c>
      <c r="V25" s="230">
        <f t="shared" si="13"/>
        <v>4</v>
      </c>
      <c r="W25" s="231">
        <f t="shared" si="1"/>
        <v>13</v>
      </c>
      <c r="X25" s="231">
        <f t="shared" si="2"/>
        <v>1</v>
      </c>
      <c r="Y25" s="164"/>
      <c r="Z25" s="97"/>
      <c r="AA25" s="98" t="str">
        <f t="shared" si="14"/>
        <v>우</v>
      </c>
      <c r="AB25" s="98" t="str">
        <f t="shared" si="15"/>
        <v>우</v>
      </c>
      <c r="AC25" s="98" t="str">
        <f t="shared" si="16"/>
        <v>우</v>
      </c>
      <c r="AD25" s="98" t="str">
        <f t="shared" si="17"/>
        <v>우</v>
      </c>
      <c r="AE25" s="98" t="str">
        <f t="shared" si="18"/>
        <v>우</v>
      </c>
      <c r="AF25" s="98" t="str">
        <f t="shared" si="19"/>
        <v>수</v>
      </c>
      <c r="AG25" s="98" t="str">
        <f t="shared" si="20"/>
        <v>수</v>
      </c>
      <c r="AH25" s="98"/>
    </row>
    <row r="26" spans="1:34" ht="14.25">
      <c r="A26" s="163">
        <f>IF(COUNTA(명렬표!C28)&gt;0,명렬표!C28,"")</f>
      </c>
      <c r="B26" s="164">
        <f>IF(COUNTA(명렬표!D28)&gt;0,명렬표!D28,"")</f>
      </c>
      <c r="C26" s="213">
        <f>IF(COUNTA(1학기중간!O28)&gt;0,1학기중간!O28,"")</f>
      </c>
      <c r="D26" s="212">
        <f>IF(COUNTA(1학기중간!R28)&gt;0,1학기중간!R28,"")</f>
      </c>
      <c r="E26" s="212">
        <f t="shared" si="3"/>
      </c>
      <c r="F26" s="212">
        <f>IF(COUNTA(1학기말!P28)&gt;0,1학기말!P28,"")</f>
        <v>72.8</v>
      </c>
      <c r="G26" s="212">
        <f>IF(COUNTA(1학기말!S28)&gt;0,1학기말!S28,"")</f>
        <v>14.200000000000001</v>
      </c>
      <c r="H26" s="212">
        <f t="shared" si="4"/>
        <v>87</v>
      </c>
      <c r="I26" s="212">
        <f t="shared" si="5"/>
        <v>87</v>
      </c>
      <c r="J26" s="214">
        <f t="shared" si="6"/>
        <v>87</v>
      </c>
      <c r="K26" s="213">
        <f>IF(COUNTA(2학기중간!O28)&gt;0,2학기중간!O28,"")</f>
      </c>
      <c r="L26" s="212">
        <f>IF(COUNTA(2학기중간!R28)&gt;0,2학기중간!R28,"")</f>
      </c>
      <c r="M26" s="212">
        <f t="shared" si="7"/>
      </c>
      <c r="N26" s="212">
        <f>IF(COUNTA(2학기말!O28)&gt;0,2학기말!O28,"")</f>
      </c>
      <c r="O26" s="212">
        <f>IF(COUNTA(2학기말!R28)&gt;0,2학기말!R28,"")</f>
      </c>
      <c r="P26" s="212">
        <f t="shared" si="8"/>
      </c>
      <c r="Q26" s="212">
        <f t="shared" si="0"/>
      </c>
      <c r="R26" s="214">
        <f t="shared" si="9"/>
      </c>
      <c r="S26" s="230">
        <f t="shared" si="10"/>
        <v>87</v>
      </c>
      <c r="T26" s="230">
        <f t="shared" si="11"/>
        <v>87</v>
      </c>
      <c r="U26" s="231" t="str">
        <f t="shared" si="12"/>
        <v>우</v>
      </c>
      <c r="V26" s="230">
        <f t="shared" si="13"/>
        <v>4</v>
      </c>
      <c r="W26" s="231">
        <f t="shared" si="1"/>
        <v>8</v>
      </c>
      <c r="X26" s="231">
        <f t="shared" si="2"/>
        <v>1</v>
      </c>
      <c r="Y26" s="164"/>
      <c r="Z26" s="97"/>
      <c r="AA26" s="98" t="str">
        <f t="shared" si="14"/>
        <v>우</v>
      </c>
      <c r="AB26" s="98" t="str">
        <f t="shared" si="15"/>
        <v>우</v>
      </c>
      <c r="AC26" s="98" t="str">
        <f t="shared" si="16"/>
        <v>수</v>
      </c>
      <c r="AD26" s="98" t="str">
        <f t="shared" si="17"/>
        <v>수</v>
      </c>
      <c r="AE26" s="98" t="str">
        <f t="shared" si="18"/>
        <v>수</v>
      </c>
      <c r="AF26" s="98" t="str">
        <f t="shared" si="19"/>
        <v>수</v>
      </c>
      <c r="AG26" s="98" t="str">
        <f t="shared" si="20"/>
        <v>수</v>
      </c>
      <c r="AH26" s="98"/>
    </row>
    <row r="27" spans="1:34" ht="14.25">
      <c r="A27" s="163">
        <f>IF(COUNTA(명렬표!C29)&gt;0,명렬표!C29,"")</f>
      </c>
      <c r="B27" s="164">
        <f>IF(COUNTA(명렬표!D29)&gt;0,명렬표!D29,"")</f>
      </c>
      <c r="C27" s="213">
        <f>IF(COUNTA(1학기중간!O29)&gt;0,1학기중간!O29,"")</f>
      </c>
      <c r="D27" s="212">
        <f>IF(COUNTA(1학기중간!R29)&gt;0,1학기중간!R29,"")</f>
      </c>
      <c r="E27" s="212">
        <f t="shared" si="3"/>
      </c>
      <c r="F27" s="212">
        <f>IF(COUNTA(1학기말!P29)&gt;0,1학기말!P29,"")</f>
      </c>
      <c r="G27" s="212">
        <f>IF(COUNTA(1학기말!S29)&gt;0,1학기말!S29,"")</f>
      </c>
      <c r="H27" s="212">
        <f t="shared" si="4"/>
      </c>
      <c r="I27" s="212">
        <f t="shared" si="5"/>
      </c>
      <c r="J27" s="214">
        <f t="shared" si="6"/>
      </c>
      <c r="K27" s="213">
        <f>IF(COUNTA(2학기중간!O29)&gt;0,2학기중간!O29,"")</f>
      </c>
      <c r="L27" s="212">
        <f>IF(COUNTA(2학기중간!R29)&gt;0,2학기중간!R29,"")</f>
      </c>
      <c r="M27" s="212">
        <f t="shared" si="7"/>
      </c>
      <c r="N27" s="212">
        <f>IF(COUNTA(2학기말!O29)&gt;0,2학기말!O29,"")</f>
      </c>
      <c r="O27" s="212">
        <f>IF(COUNTA(2학기말!R29)&gt;0,2학기말!R29,"")</f>
      </c>
      <c r="P27" s="212">
        <f t="shared" si="8"/>
      </c>
      <c r="Q27" s="212">
        <f t="shared" si="0"/>
      </c>
      <c r="R27" s="214">
        <f t="shared" si="9"/>
      </c>
      <c r="S27" s="230">
        <f t="shared" si="10"/>
      </c>
      <c r="T27" s="230">
        <f t="shared" si="11"/>
      </c>
      <c r="U27" s="231">
        <f t="shared" si="12"/>
      </c>
      <c r="V27" s="230">
        <f t="shared" si="13"/>
      </c>
      <c r="W27" s="231">
        <f t="shared" si="1"/>
      </c>
      <c r="X27" s="231">
        <f t="shared" si="2"/>
      </c>
      <c r="Y27" s="164"/>
      <c r="Z27" s="97"/>
      <c r="AA27" s="98">
        <f t="shared" si="14"/>
      </c>
      <c r="AB27" s="98">
        <f t="shared" si="15"/>
      </c>
      <c r="AC27" s="98">
        <f t="shared" si="16"/>
      </c>
      <c r="AD27" s="98">
        <f t="shared" si="17"/>
      </c>
      <c r="AE27" s="98">
        <f t="shared" si="18"/>
      </c>
      <c r="AF27" s="98">
        <f t="shared" si="19"/>
      </c>
      <c r="AG27" s="98">
        <f t="shared" si="20"/>
      </c>
      <c r="AH27" s="98"/>
    </row>
    <row r="28" spans="1:34" ht="14.25">
      <c r="A28" s="163">
        <f>IF(COUNTA(명렬표!C30)&gt;0,명렬표!C30,"")</f>
      </c>
      <c r="B28" s="164">
        <f>IF(COUNTA(명렬표!D30)&gt;0,명렬표!D30,"")</f>
      </c>
      <c r="C28" s="213">
        <f>IF(COUNTA(1학기중간!O30)&gt;0,1학기중간!O30,"")</f>
      </c>
      <c r="D28" s="212">
        <f>IF(COUNTA(1학기중간!R30)&gt;0,1학기중간!R30,"")</f>
      </c>
      <c r="E28" s="212">
        <f t="shared" si="3"/>
      </c>
      <c r="F28" s="212">
        <f>IF(COUNTA(1학기말!P30)&gt;0,1학기말!P30,"")</f>
      </c>
      <c r="G28" s="212">
        <f>IF(COUNTA(1학기말!S30)&gt;0,1학기말!S30,"")</f>
      </c>
      <c r="H28" s="212">
        <f t="shared" si="4"/>
      </c>
      <c r="I28" s="212">
        <f t="shared" si="5"/>
      </c>
      <c r="J28" s="214">
        <f t="shared" si="6"/>
      </c>
      <c r="K28" s="213">
        <f>IF(COUNTA(2학기중간!O30)&gt;0,2학기중간!O30,"")</f>
      </c>
      <c r="L28" s="212">
        <f>IF(COUNTA(2학기중간!R30)&gt;0,2학기중간!R30,"")</f>
      </c>
      <c r="M28" s="212">
        <f t="shared" si="7"/>
      </c>
      <c r="N28" s="212">
        <f>IF(COUNTA(2학기말!O30)&gt;0,2학기말!O30,"")</f>
      </c>
      <c r="O28" s="212">
        <f>IF(COUNTA(2학기말!R30)&gt;0,2학기말!R30,"")</f>
      </c>
      <c r="P28" s="212">
        <f t="shared" si="8"/>
      </c>
      <c r="Q28" s="212">
        <f t="shared" si="0"/>
      </c>
      <c r="R28" s="214">
        <f t="shared" si="9"/>
      </c>
      <c r="S28" s="230">
        <f t="shared" si="10"/>
      </c>
      <c r="T28" s="230">
        <f t="shared" si="11"/>
      </c>
      <c r="U28" s="231">
        <f t="shared" si="12"/>
      </c>
      <c r="V28" s="230">
        <f t="shared" si="13"/>
      </c>
      <c r="W28" s="231">
        <f t="shared" si="1"/>
      </c>
      <c r="X28" s="231">
        <f t="shared" si="2"/>
      </c>
      <c r="Y28" s="164"/>
      <c r="Z28" s="97"/>
      <c r="AA28" s="98">
        <f t="shared" si="14"/>
      </c>
      <c r="AB28" s="98">
        <f t="shared" si="15"/>
      </c>
      <c r="AC28" s="98">
        <f t="shared" si="16"/>
      </c>
      <c r="AD28" s="98">
        <f t="shared" si="17"/>
      </c>
      <c r="AE28" s="98">
        <f t="shared" si="18"/>
      </c>
      <c r="AF28" s="98">
        <f t="shared" si="19"/>
      </c>
      <c r="AG28" s="98">
        <f t="shared" si="20"/>
      </c>
      <c r="AH28" s="98"/>
    </row>
    <row r="29" spans="1:34" ht="14.25">
      <c r="A29" s="163">
        <f>IF(COUNTA(명렬표!C31)&gt;0,명렬표!C31,"")</f>
      </c>
      <c r="B29" s="164">
        <f>IF(COUNTA(명렬표!D31)&gt;0,명렬표!D31,"")</f>
      </c>
      <c r="C29" s="213">
        <f>IF(COUNTA(1학기중간!O31)&gt;0,1학기중간!O31,"")</f>
      </c>
      <c r="D29" s="212">
        <f>IF(COUNTA(1학기중간!R31)&gt;0,1학기중간!R31,"")</f>
      </c>
      <c r="E29" s="212">
        <f t="shared" si="3"/>
      </c>
      <c r="F29" s="212">
        <f>IF(COUNTA(1학기말!P31)&gt;0,1학기말!P31,"")</f>
      </c>
      <c r="G29" s="212">
        <f>IF(COUNTA(1학기말!S31)&gt;0,1학기말!S31,"")</f>
      </c>
      <c r="H29" s="212">
        <f t="shared" si="4"/>
      </c>
      <c r="I29" s="212">
        <f t="shared" si="5"/>
      </c>
      <c r="J29" s="214">
        <f t="shared" si="6"/>
      </c>
      <c r="K29" s="213">
        <f>IF(COUNTA(2학기중간!O31)&gt;0,2학기중간!O31,"")</f>
      </c>
      <c r="L29" s="212">
        <f>IF(COUNTA(2학기중간!R31)&gt;0,2학기중간!R31,"")</f>
      </c>
      <c r="M29" s="212">
        <f t="shared" si="7"/>
      </c>
      <c r="N29" s="212">
        <f>IF(COUNTA(2학기말!O31)&gt;0,2학기말!O31,"")</f>
      </c>
      <c r="O29" s="212">
        <f>IF(COUNTA(2학기말!R31)&gt;0,2학기말!R31,"")</f>
      </c>
      <c r="P29" s="212">
        <f t="shared" si="8"/>
      </c>
      <c r="Q29" s="212">
        <f t="shared" si="0"/>
      </c>
      <c r="R29" s="214">
        <f t="shared" si="9"/>
      </c>
      <c r="S29" s="230">
        <f t="shared" si="10"/>
      </c>
      <c r="T29" s="230">
        <f t="shared" si="11"/>
      </c>
      <c r="U29" s="231">
        <f t="shared" si="12"/>
      </c>
      <c r="V29" s="230">
        <f t="shared" si="13"/>
      </c>
      <c r="W29" s="231">
        <f t="shared" si="1"/>
      </c>
      <c r="X29" s="231">
        <f t="shared" si="2"/>
      </c>
      <c r="Y29" s="164"/>
      <c r="Z29" s="97"/>
      <c r="AA29" s="98">
        <f t="shared" si="14"/>
      </c>
      <c r="AB29" s="98">
        <f t="shared" si="15"/>
      </c>
      <c r="AC29" s="98">
        <f t="shared" si="16"/>
      </c>
      <c r="AD29" s="98">
        <f t="shared" si="17"/>
      </c>
      <c r="AE29" s="98">
        <f t="shared" si="18"/>
      </c>
      <c r="AF29" s="98">
        <f t="shared" si="19"/>
      </c>
      <c r="AG29" s="98">
        <f t="shared" si="20"/>
      </c>
      <c r="AH29" s="98"/>
    </row>
    <row r="30" spans="1:34" ht="14.25">
      <c r="A30" s="163">
        <f>IF(COUNTA(명렬표!C32)&gt;0,명렬표!C32,"")</f>
      </c>
      <c r="B30" s="164">
        <f>IF(COUNTA(명렬표!D32)&gt;0,명렬표!D32,"")</f>
      </c>
      <c r="C30" s="213">
        <f>IF(COUNTA(1학기중간!O32)&gt;0,1학기중간!O32,"")</f>
      </c>
      <c r="D30" s="212">
        <f>IF(COUNTA(1학기중간!R32)&gt;0,1학기중간!R32,"")</f>
      </c>
      <c r="E30" s="212">
        <f t="shared" si="3"/>
      </c>
      <c r="F30" s="212">
        <f>IF(COUNTA(1학기말!P32)&gt;0,1학기말!P32,"")</f>
      </c>
      <c r="G30" s="212">
        <f>IF(COUNTA(1학기말!S32)&gt;0,1학기말!S32,"")</f>
      </c>
      <c r="H30" s="212">
        <f t="shared" si="4"/>
      </c>
      <c r="I30" s="212">
        <f t="shared" si="5"/>
      </c>
      <c r="J30" s="214">
        <f t="shared" si="6"/>
      </c>
      <c r="K30" s="213">
        <f>IF(COUNTA(2학기중간!O32)&gt;0,2학기중간!O32,"")</f>
      </c>
      <c r="L30" s="212">
        <f>IF(COUNTA(2학기중간!R32)&gt;0,2학기중간!R32,"")</f>
      </c>
      <c r="M30" s="212">
        <f t="shared" si="7"/>
      </c>
      <c r="N30" s="212">
        <f>IF(COUNTA(2학기말!O32)&gt;0,2학기말!O32,"")</f>
      </c>
      <c r="O30" s="212">
        <f>IF(COUNTA(2학기말!R32)&gt;0,2학기말!R32,"")</f>
      </c>
      <c r="P30" s="212">
        <f t="shared" si="8"/>
      </c>
      <c r="Q30" s="212">
        <f t="shared" si="0"/>
      </c>
      <c r="R30" s="214">
        <f t="shared" si="9"/>
      </c>
      <c r="S30" s="230">
        <f t="shared" si="10"/>
      </c>
      <c r="T30" s="230">
        <f t="shared" si="11"/>
      </c>
      <c r="U30" s="231">
        <f t="shared" si="12"/>
      </c>
      <c r="V30" s="230">
        <f t="shared" si="13"/>
      </c>
      <c r="W30" s="231">
        <f t="shared" si="1"/>
      </c>
      <c r="X30" s="231">
        <f t="shared" si="2"/>
      </c>
      <c r="Y30" s="164"/>
      <c r="Z30" s="97"/>
      <c r="AA30" s="98">
        <f t="shared" si="14"/>
      </c>
      <c r="AB30" s="98">
        <f t="shared" si="15"/>
      </c>
      <c r="AC30" s="98">
        <f t="shared" si="16"/>
      </c>
      <c r="AD30" s="98">
        <f t="shared" si="17"/>
      </c>
      <c r="AE30" s="98">
        <f t="shared" si="18"/>
      </c>
      <c r="AF30" s="98">
        <f t="shared" si="19"/>
      </c>
      <c r="AG30" s="98">
        <f t="shared" si="20"/>
      </c>
      <c r="AH30" s="98"/>
    </row>
    <row r="31" spans="1:34" ht="14.25">
      <c r="A31" s="163">
        <f>IF(COUNTA(명렬표!C33)&gt;0,명렬표!C33,"")</f>
      </c>
      <c r="B31" s="164">
        <f>IF(COUNTA(명렬표!D33)&gt;0,명렬표!D33,"")</f>
      </c>
      <c r="C31" s="213">
        <f>IF(COUNTA(1학기중간!O33)&gt;0,1학기중간!O33,"")</f>
      </c>
      <c r="D31" s="212">
        <f>IF(COUNTA(1학기중간!R33)&gt;0,1학기중간!R33,"")</f>
      </c>
      <c r="E31" s="212">
        <f t="shared" si="3"/>
      </c>
      <c r="F31" s="212">
        <f>IF(COUNTA(1학기말!P33)&gt;0,1학기말!P33,"")</f>
      </c>
      <c r="G31" s="212">
        <f>IF(COUNTA(1학기말!S33)&gt;0,1학기말!S33,"")</f>
      </c>
      <c r="H31" s="212">
        <f t="shared" si="4"/>
      </c>
      <c r="I31" s="212">
        <f t="shared" si="5"/>
      </c>
      <c r="J31" s="214">
        <f t="shared" si="6"/>
      </c>
      <c r="K31" s="213">
        <f>IF(COUNTA(2학기중간!O33)&gt;0,2학기중간!O33,"")</f>
      </c>
      <c r="L31" s="212">
        <f>IF(COUNTA(2학기중간!R33)&gt;0,2학기중간!R33,"")</f>
      </c>
      <c r="M31" s="212">
        <f t="shared" si="7"/>
      </c>
      <c r="N31" s="212">
        <f>IF(COUNTA(2학기말!O33)&gt;0,2학기말!O33,"")</f>
      </c>
      <c r="O31" s="212">
        <f>IF(COUNTA(2학기말!R33)&gt;0,2학기말!R33,"")</f>
      </c>
      <c r="P31" s="212">
        <f t="shared" si="8"/>
      </c>
      <c r="Q31" s="212">
        <f t="shared" si="0"/>
      </c>
      <c r="R31" s="214">
        <f t="shared" si="9"/>
      </c>
      <c r="S31" s="230">
        <f t="shared" si="10"/>
      </c>
      <c r="T31" s="230">
        <f t="shared" si="11"/>
      </c>
      <c r="U31" s="231">
        <f t="shared" si="12"/>
      </c>
      <c r="V31" s="230">
        <f t="shared" si="13"/>
      </c>
      <c r="W31" s="231">
        <f t="shared" si="1"/>
      </c>
      <c r="X31" s="231">
        <f t="shared" si="2"/>
      </c>
      <c r="Y31" s="164"/>
      <c r="Z31" s="97"/>
      <c r="AA31" s="98">
        <f t="shared" si="14"/>
      </c>
      <c r="AB31" s="98">
        <f t="shared" si="15"/>
      </c>
      <c r="AC31" s="98">
        <f t="shared" si="16"/>
      </c>
      <c r="AD31" s="98">
        <f t="shared" si="17"/>
      </c>
      <c r="AE31" s="98">
        <f t="shared" si="18"/>
      </c>
      <c r="AF31" s="98">
        <f t="shared" si="19"/>
      </c>
      <c r="AG31" s="98">
        <f t="shared" si="20"/>
      </c>
      <c r="AH31" s="98"/>
    </row>
    <row r="32" spans="1:34" ht="14.25">
      <c r="A32" s="163">
        <f>IF(COUNTA(명렬표!C34)&gt;0,명렬표!C34,"")</f>
      </c>
      <c r="B32" s="164">
        <f>IF(COUNTA(명렬표!D34)&gt;0,명렬표!D34,"")</f>
      </c>
      <c r="C32" s="213">
        <f>IF(COUNTA(1학기중간!O34)&gt;0,1학기중간!O34,"")</f>
      </c>
      <c r="D32" s="212">
        <f>IF(COUNTA(1학기중간!R34)&gt;0,1학기중간!R34,"")</f>
      </c>
      <c r="E32" s="212">
        <f t="shared" si="3"/>
      </c>
      <c r="F32" s="212">
        <f>IF(COUNTA(1학기말!P34)&gt;0,1학기말!P34,"")</f>
      </c>
      <c r="G32" s="212">
        <f>IF(COUNTA(1학기말!S34)&gt;0,1학기말!S34,"")</f>
      </c>
      <c r="H32" s="212">
        <f t="shared" si="4"/>
      </c>
      <c r="I32" s="212">
        <f t="shared" si="5"/>
      </c>
      <c r="J32" s="214">
        <f t="shared" si="6"/>
      </c>
      <c r="K32" s="213">
        <f>IF(COUNTA(2학기중간!O34)&gt;0,2학기중간!O34,"")</f>
      </c>
      <c r="L32" s="212">
        <f>IF(COUNTA(2학기중간!R34)&gt;0,2학기중간!R34,"")</f>
      </c>
      <c r="M32" s="212">
        <f t="shared" si="7"/>
      </c>
      <c r="N32" s="212">
        <f>IF(COUNTA(2학기말!O34)&gt;0,2학기말!O34,"")</f>
      </c>
      <c r="O32" s="212">
        <f>IF(COUNTA(2학기말!R34)&gt;0,2학기말!R34,"")</f>
      </c>
      <c r="P32" s="212">
        <f t="shared" si="8"/>
      </c>
      <c r="Q32" s="212">
        <f t="shared" si="0"/>
      </c>
      <c r="R32" s="214">
        <f t="shared" si="9"/>
      </c>
      <c r="S32" s="230">
        <f t="shared" si="10"/>
      </c>
      <c r="T32" s="230">
        <f t="shared" si="11"/>
      </c>
      <c r="U32" s="231">
        <f t="shared" si="12"/>
      </c>
      <c r="V32" s="230">
        <f t="shared" si="13"/>
      </c>
      <c r="W32" s="231">
        <f t="shared" si="1"/>
      </c>
      <c r="X32" s="231">
        <f t="shared" si="2"/>
      </c>
      <c r="Y32" s="164"/>
      <c r="Z32" s="97"/>
      <c r="AA32" s="98">
        <f t="shared" si="14"/>
      </c>
      <c r="AB32" s="98">
        <f t="shared" si="15"/>
      </c>
      <c r="AC32" s="98">
        <f t="shared" si="16"/>
      </c>
      <c r="AD32" s="98">
        <f t="shared" si="17"/>
      </c>
      <c r="AE32" s="98">
        <f t="shared" si="18"/>
      </c>
      <c r="AF32" s="98">
        <f t="shared" si="19"/>
      </c>
      <c r="AG32" s="98">
        <f t="shared" si="20"/>
      </c>
      <c r="AH32" s="98"/>
    </row>
    <row r="33" spans="1:34" ht="14.25">
      <c r="A33" s="163">
        <f>IF(COUNTA(명렬표!C35)&gt;0,명렬표!C35,"")</f>
      </c>
      <c r="B33" s="164">
        <f>IF(COUNTA(명렬표!D35)&gt;0,명렬표!D35,"")</f>
      </c>
      <c r="C33" s="213">
        <f>IF(COUNTA(1학기중간!O35)&gt;0,1학기중간!O35,"")</f>
      </c>
      <c r="D33" s="212">
        <f>IF(COUNTA(1학기중간!R35)&gt;0,1학기중간!R35,"")</f>
      </c>
      <c r="E33" s="212">
        <f t="shared" si="3"/>
      </c>
      <c r="F33" s="212">
        <f>IF(COUNTA(1학기말!P35)&gt;0,1학기말!P35,"")</f>
      </c>
      <c r="G33" s="212">
        <f>IF(COUNTA(1학기말!S35)&gt;0,1학기말!S35,"")</f>
      </c>
      <c r="H33" s="212">
        <f t="shared" si="4"/>
      </c>
      <c r="I33" s="212">
        <f t="shared" si="5"/>
      </c>
      <c r="J33" s="214">
        <f t="shared" si="6"/>
      </c>
      <c r="K33" s="213">
        <f>IF(COUNTA(2학기중간!O35)&gt;0,2학기중간!O35,"")</f>
      </c>
      <c r="L33" s="212">
        <f>IF(COUNTA(2학기중간!R35)&gt;0,2학기중간!R35,"")</f>
      </c>
      <c r="M33" s="212">
        <f t="shared" si="7"/>
      </c>
      <c r="N33" s="212">
        <f>IF(COUNTA(2학기말!O35)&gt;0,2학기말!O35,"")</f>
      </c>
      <c r="O33" s="212">
        <f>IF(COUNTA(2학기말!R35)&gt;0,2학기말!R35,"")</f>
      </c>
      <c r="P33" s="212">
        <f t="shared" si="8"/>
      </c>
      <c r="Q33" s="212">
        <f t="shared" si="0"/>
      </c>
      <c r="R33" s="214">
        <f t="shared" si="9"/>
      </c>
      <c r="S33" s="230">
        <f t="shared" si="10"/>
      </c>
      <c r="T33" s="230">
        <f t="shared" si="11"/>
      </c>
      <c r="U33" s="231">
        <f t="shared" si="12"/>
      </c>
      <c r="V33" s="230">
        <f t="shared" si="13"/>
      </c>
      <c r="W33" s="231">
        <f t="shared" si="1"/>
      </c>
      <c r="X33" s="231">
        <f t="shared" si="2"/>
      </c>
      <c r="Y33" s="164"/>
      <c r="Z33" s="97"/>
      <c r="AA33" s="98">
        <f t="shared" si="14"/>
      </c>
      <c r="AB33" s="98">
        <f t="shared" si="15"/>
      </c>
      <c r="AC33" s="98">
        <f t="shared" si="16"/>
      </c>
      <c r="AD33" s="98">
        <f t="shared" si="17"/>
      </c>
      <c r="AE33" s="98">
        <f t="shared" si="18"/>
      </c>
      <c r="AF33" s="98">
        <f t="shared" si="19"/>
      </c>
      <c r="AG33" s="98">
        <f t="shared" si="20"/>
      </c>
      <c r="AH33" s="98"/>
    </row>
    <row r="34" spans="1:34" ht="14.25">
      <c r="A34" s="163">
        <f>IF(COUNTA(명렬표!C36)&gt;0,명렬표!C36,"")</f>
      </c>
      <c r="B34" s="164">
        <f>IF(COUNTA(명렬표!D36)&gt;0,명렬표!D36,"")</f>
      </c>
      <c r="C34" s="213">
        <f>IF(COUNTA(1학기중간!O36)&gt;0,1학기중간!O36,"")</f>
      </c>
      <c r="D34" s="212">
        <f>IF(COUNTA(1학기중간!R36)&gt;0,1학기중간!R36,"")</f>
      </c>
      <c r="E34" s="212">
        <f t="shared" si="3"/>
      </c>
      <c r="F34" s="212">
        <f>IF(COUNTA(1학기말!P36)&gt;0,1학기말!P36,"")</f>
      </c>
      <c r="G34" s="212">
        <f>IF(COUNTA(1학기말!S36)&gt;0,1학기말!S36,"")</f>
      </c>
      <c r="H34" s="212">
        <f t="shared" si="4"/>
      </c>
      <c r="I34" s="212">
        <f t="shared" si="5"/>
      </c>
      <c r="J34" s="214">
        <f t="shared" si="6"/>
      </c>
      <c r="K34" s="213">
        <f>IF(COUNTA(2학기중간!O36)&gt;0,2학기중간!O36,"")</f>
      </c>
      <c r="L34" s="212">
        <f>IF(COUNTA(2학기중간!R36)&gt;0,2학기중간!R36,"")</f>
      </c>
      <c r="M34" s="212">
        <f t="shared" si="7"/>
      </c>
      <c r="N34" s="212">
        <f>IF(COUNTA(2학기말!O36)&gt;0,2학기말!O36,"")</f>
      </c>
      <c r="O34" s="212">
        <f>IF(COUNTA(2학기말!R36)&gt;0,2학기말!R36,"")</f>
      </c>
      <c r="P34" s="212">
        <f t="shared" si="8"/>
      </c>
      <c r="Q34" s="212">
        <f t="shared" si="0"/>
      </c>
      <c r="R34" s="214">
        <f t="shared" si="9"/>
      </c>
      <c r="S34" s="230">
        <f t="shared" si="10"/>
      </c>
      <c r="T34" s="230">
        <f t="shared" si="11"/>
      </c>
      <c r="U34" s="231">
        <f t="shared" si="12"/>
      </c>
      <c r="V34" s="230">
        <f t="shared" si="13"/>
      </c>
      <c r="W34" s="231">
        <f t="shared" si="1"/>
      </c>
      <c r="X34" s="231">
        <f t="shared" si="2"/>
      </c>
      <c r="Y34" s="164"/>
      <c r="Z34" s="97"/>
      <c r="AA34" s="98">
        <f t="shared" si="14"/>
      </c>
      <c r="AB34" s="98">
        <f t="shared" si="15"/>
      </c>
      <c r="AC34" s="98">
        <f t="shared" si="16"/>
      </c>
      <c r="AD34" s="98">
        <f t="shared" si="17"/>
      </c>
      <c r="AE34" s="98">
        <f t="shared" si="18"/>
      </c>
      <c r="AF34" s="98">
        <f t="shared" si="19"/>
      </c>
      <c r="AG34" s="98">
        <f t="shared" si="20"/>
      </c>
      <c r="AH34" s="98"/>
    </row>
    <row r="35" spans="1:34" ht="14.25">
      <c r="A35" s="163">
        <f>IF(COUNTA(명렬표!C37)&gt;0,명렬표!C37,"")</f>
      </c>
      <c r="B35" s="164">
        <f>IF(COUNTA(명렬표!D37)&gt;0,명렬표!D37,"")</f>
      </c>
      <c r="C35" s="213">
        <f>IF(COUNTA(1학기중간!O37)&gt;0,1학기중간!O37,"")</f>
      </c>
      <c r="D35" s="212">
        <f>IF(COUNTA(1학기중간!R37)&gt;0,1학기중간!R37,"")</f>
      </c>
      <c r="E35" s="212">
        <f t="shared" si="3"/>
      </c>
      <c r="F35" s="212">
        <f>IF(COUNTA(1학기말!P37)&gt;0,1학기말!P37,"")</f>
      </c>
      <c r="G35" s="212">
        <f>IF(COUNTA(1학기말!S37)&gt;0,1학기말!S37,"")</f>
      </c>
      <c r="H35" s="212">
        <f t="shared" si="4"/>
      </c>
      <c r="I35" s="212">
        <f t="shared" si="5"/>
      </c>
      <c r="J35" s="214">
        <f t="shared" si="6"/>
      </c>
      <c r="K35" s="213">
        <f>IF(COUNTA(2학기중간!O37)&gt;0,2학기중간!O37,"")</f>
      </c>
      <c r="L35" s="212">
        <f>IF(COUNTA(2학기중간!R37)&gt;0,2학기중간!R37,"")</f>
      </c>
      <c r="M35" s="212">
        <f t="shared" si="7"/>
      </c>
      <c r="N35" s="212">
        <f>IF(COUNTA(2학기말!O37)&gt;0,2학기말!O37,"")</f>
      </c>
      <c r="O35" s="212">
        <f>IF(COUNTA(2학기말!R37)&gt;0,2학기말!R37,"")</f>
      </c>
      <c r="P35" s="212">
        <f t="shared" si="8"/>
      </c>
      <c r="Q35" s="212">
        <f t="shared" si="0"/>
      </c>
      <c r="R35" s="214">
        <f t="shared" si="9"/>
      </c>
      <c r="S35" s="230">
        <f t="shared" si="10"/>
      </c>
      <c r="T35" s="230">
        <f t="shared" si="11"/>
      </c>
      <c r="U35" s="231">
        <f t="shared" si="12"/>
      </c>
      <c r="V35" s="230">
        <f t="shared" si="13"/>
      </c>
      <c r="W35" s="231">
        <f t="shared" si="1"/>
      </c>
      <c r="X35" s="231">
        <f t="shared" si="2"/>
      </c>
      <c r="Y35" s="164"/>
      <c r="Z35" s="97"/>
      <c r="AA35" s="98">
        <f t="shared" si="14"/>
      </c>
      <c r="AB35" s="98">
        <f t="shared" si="15"/>
      </c>
      <c r="AC35" s="98">
        <f t="shared" si="16"/>
      </c>
      <c r="AD35" s="98">
        <f t="shared" si="17"/>
      </c>
      <c r="AE35" s="98">
        <f t="shared" si="18"/>
      </c>
      <c r="AF35" s="98">
        <f t="shared" si="19"/>
      </c>
      <c r="AG35" s="98">
        <f t="shared" si="20"/>
      </c>
      <c r="AH35" s="98"/>
    </row>
    <row r="36" spans="1:34" ht="14.25">
      <c r="A36" s="163">
        <f>IF(COUNTA(명렬표!C38)&gt;0,명렬표!C38,"")</f>
      </c>
      <c r="B36" s="164">
        <f>IF(COUNTA(명렬표!D38)&gt;0,명렬표!D38,"")</f>
      </c>
      <c r="C36" s="213">
        <f>IF(COUNTA(1학기중간!O38)&gt;0,1학기중간!O38,"")</f>
      </c>
      <c r="D36" s="212">
        <f>IF(COUNTA(1학기중간!R38)&gt;0,1학기중간!R38,"")</f>
      </c>
      <c r="E36" s="212">
        <f t="shared" si="3"/>
      </c>
      <c r="F36" s="212">
        <f>IF(COUNTA(1학기말!P38)&gt;0,1학기말!P38,"")</f>
      </c>
      <c r="G36" s="212">
        <f>IF(COUNTA(1학기말!S38)&gt;0,1학기말!S38,"")</f>
      </c>
      <c r="H36" s="212">
        <f t="shared" si="4"/>
      </c>
      <c r="I36" s="212">
        <f t="shared" si="5"/>
      </c>
      <c r="J36" s="214">
        <f t="shared" si="6"/>
      </c>
      <c r="K36" s="213">
        <f>IF(COUNTA(2학기중간!O38)&gt;0,2학기중간!O38,"")</f>
      </c>
      <c r="L36" s="212">
        <f>IF(COUNTA(2학기중간!R38)&gt;0,2학기중간!R38,"")</f>
      </c>
      <c r="M36" s="212">
        <f t="shared" si="7"/>
      </c>
      <c r="N36" s="212">
        <f>IF(COUNTA(2학기말!O38)&gt;0,2학기말!O38,"")</f>
      </c>
      <c r="O36" s="212">
        <f>IF(COUNTA(2학기말!R38)&gt;0,2학기말!R38,"")</f>
      </c>
      <c r="P36" s="212">
        <f t="shared" si="8"/>
      </c>
      <c r="Q36" s="212">
        <f t="shared" si="0"/>
      </c>
      <c r="R36" s="214">
        <f t="shared" si="9"/>
      </c>
      <c r="S36" s="230">
        <f t="shared" si="10"/>
      </c>
      <c r="T36" s="230">
        <f t="shared" si="11"/>
      </c>
      <c r="U36" s="231">
        <f t="shared" si="12"/>
      </c>
      <c r="V36" s="230">
        <f t="shared" si="13"/>
      </c>
      <c r="W36" s="231">
        <f t="shared" si="1"/>
      </c>
      <c r="X36" s="231">
        <f t="shared" si="2"/>
      </c>
      <c r="Y36" s="164"/>
      <c r="Z36" s="97"/>
      <c r="AA36" s="98">
        <f t="shared" si="14"/>
      </c>
      <c r="AB36" s="98">
        <f t="shared" si="15"/>
      </c>
      <c r="AC36" s="98">
        <f t="shared" si="16"/>
      </c>
      <c r="AD36" s="98">
        <f t="shared" si="17"/>
      </c>
      <c r="AE36" s="98">
        <f t="shared" si="18"/>
      </c>
      <c r="AF36" s="98">
        <f t="shared" si="19"/>
      </c>
      <c r="AG36" s="98">
        <f t="shared" si="20"/>
      </c>
      <c r="AH36" s="98"/>
    </row>
    <row r="37" spans="1:34" ht="14.25">
      <c r="A37" s="163">
        <f>IF(COUNTA(명렬표!C39)&gt;0,명렬표!C39,"")</f>
      </c>
      <c r="B37" s="164">
        <f>IF(COUNTA(명렬표!D39)&gt;0,명렬표!D39,"")</f>
      </c>
      <c r="C37" s="213">
        <f>IF(COUNTA(1학기중간!O39)&gt;0,1학기중간!O39,"")</f>
      </c>
      <c r="D37" s="212">
        <f>IF(COUNTA(1학기중간!R39)&gt;0,1학기중간!R39,"")</f>
      </c>
      <c r="E37" s="212">
        <f t="shared" si="3"/>
      </c>
      <c r="F37" s="212">
        <f>IF(COUNTA(1학기말!P39)&gt;0,1학기말!P39,"")</f>
      </c>
      <c r="G37" s="212">
        <f>IF(COUNTA(1학기말!S39)&gt;0,1학기말!S39,"")</f>
      </c>
      <c r="H37" s="212">
        <f t="shared" si="4"/>
      </c>
      <c r="I37" s="212">
        <f t="shared" si="5"/>
      </c>
      <c r="J37" s="214">
        <f t="shared" si="6"/>
      </c>
      <c r="K37" s="213">
        <f>IF(COUNTA(2학기중간!O39)&gt;0,2학기중간!O39,"")</f>
      </c>
      <c r="L37" s="212">
        <f>IF(COUNTA(2학기중간!R39)&gt;0,2학기중간!R39,"")</f>
      </c>
      <c r="M37" s="212">
        <f t="shared" si="7"/>
      </c>
      <c r="N37" s="212">
        <f>IF(COUNTA(2학기말!O39)&gt;0,2학기말!O39,"")</f>
      </c>
      <c r="O37" s="212">
        <f>IF(COUNTA(2학기말!R39)&gt;0,2학기말!R39,"")</f>
      </c>
      <c r="P37" s="212">
        <f t="shared" si="8"/>
      </c>
      <c r="Q37" s="212">
        <f t="shared" si="0"/>
      </c>
      <c r="R37" s="214">
        <f t="shared" si="9"/>
      </c>
      <c r="S37" s="230">
        <f t="shared" si="10"/>
      </c>
      <c r="T37" s="230">
        <f t="shared" si="11"/>
      </c>
      <c r="U37" s="231">
        <f t="shared" si="12"/>
      </c>
      <c r="V37" s="230">
        <f t="shared" si="13"/>
      </c>
      <c r="W37" s="231">
        <f t="shared" si="1"/>
      </c>
      <c r="X37" s="231">
        <f t="shared" si="2"/>
      </c>
      <c r="Y37" s="164"/>
      <c r="Z37" s="97"/>
      <c r="AA37" s="98">
        <f t="shared" si="14"/>
      </c>
      <c r="AB37" s="98">
        <f t="shared" si="15"/>
      </c>
      <c r="AC37" s="98">
        <f t="shared" si="16"/>
      </c>
      <c r="AD37" s="98">
        <f t="shared" si="17"/>
      </c>
      <c r="AE37" s="98">
        <f t="shared" si="18"/>
      </c>
      <c r="AF37" s="98">
        <f t="shared" si="19"/>
      </c>
      <c r="AG37" s="98">
        <f t="shared" si="20"/>
      </c>
      <c r="AH37" s="98"/>
    </row>
    <row r="38" spans="1:34" ht="14.25">
      <c r="A38" s="163">
        <f>IF(COUNTA(명렬표!C40)&gt;0,명렬표!C40,"")</f>
      </c>
      <c r="B38" s="164">
        <f>IF(COUNTA(명렬표!D40)&gt;0,명렬표!D40,"")</f>
      </c>
      <c r="C38" s="213">
        <f>IF(COUNTA(1학기중간!O40)&gt;0,1학기중간!O40,"")</f>
      </c>
      <c r="D38" s="212">
        <f>IF(COUNTA(1학기중간!R40)&gt;0,1학기중간!R40,"")</f>
      </c>
      <c r="E38" s="212">
        <f t="shared" si="3"/>
      </c>
      <c r="F38" s="212">
        <f>IF(COUNTA(1학기말!P40)&gt;0,1학기말!P40,"")</f>
      </c>
      <c r="G38" s="212">
        <f>IF(COUNTA(1학기말!S40)&gt;0,1학기말!S40,"")</f>
      </c>
      <c r="H38" s="212">
        <f t="shared" si="4"/>
      </c>
      <c r="I38" s="212">
        <f t="shared" si="5"/>
      </c>
      <c r="J38" s="214">
        <f t="shared" si="6"/>
      </c>
      <c r="K38" s="213">
        <f>IF(COUNTA(2학기중간!O40)&gt;0,2학기중간!O40,"")</f>
      </c>
      <c r="L38" s="212">
        <f>IF(COUNTA(2학기중간!R40)&gt;0,2학기중간!R40,"")</f>
      </c>
      <c r="M38" s="212">
        <f t="shared" si="7"/>
      </c>
      <c r="N38" s="212">
        <f>IF(COUNTA(2학기말!O40)&gt;0,2학기말!O40,"")</f>
      </c>
      <c r="O38" s="212">
        <f>IF(COUNTA(2학기말!R40)&gt;0,2학기말!R40,"")</f>
      </c>
      <c r="P38" s="212">
        <f t="shared" si="8"/>
      </c>
      <c r="Q38" s="212">
        <f t="shared" si="0"/>
      </c>
      <c r="R38" s="214">
        <f t="shared" si="9"/>
      </c>
      <c r="S38" s="230">
        <f t="shared" si="10"/>
      </c>
      <c r="T38" s="230">
        <f t="shared" si="11"/>
      </c>
      <c r="U38" s="231">
        <f t="shared" si="12"/>
      </c>
      <c r="V38" s="230">
        <f t="shared" si="13"/>
      </c>
      <c r="W38" s="231">
        <f t="shared" si="1"/>
      </c>
      <c r="X38" s="231">
        <f t="shared" si="2"/>
      </c>
      <c r="Y38" s="164"/>
      <c r="Z38" s="97"/>
      <c r="AA38" s="98">
        <f t="shared" si="14"/>
      </c>
      <c r="AB38" s="98">
        <f t="shared" si="15"/>
      </c>
      <c r="AC38" s="98">
        <f t="shared" si="16"/>
      </c>
      <c r="AD38" s="98">
        <f t="shared" si="17"/>
      </c>
      <c r="AE38" s="98">
        <f t="shared" si="18"/>
      </c>
      <c r="AF38" s="98">
        <f t="shared" si="19"/>
      </c>
      <c r="AG38" s="98">
        <f t="shared" si="20"/>
      </c>
      <c r="AH38" s="98"/>
    </row>
    <row r="39" spans="1:34" ht="14.25">
      <c r="A39" s="163">
        <f>IF(COUNTA(명렬표!C41)&gt;0,명렬표!C41,"")</f>
      </c>
      <c r="B39" s="164">
        <f>IF(COUNTA(명렬표!D41)&gt;0,명렬표!D41,"")</f>
      </c>
      <c r="C39" s="213">
        <f>IF(COUNTA(1학기중간!O41)&gt;0,1학기중간!O41,"")</f>
      </c>
      <c r="D39" s="212">
        <f>IF(COUNTA(1학기중간!R41)&gt;0,1학기중간!R41,"")</f>
      </c>
      <c r="E39" s="212">
        <f t="shared" si="3"/>
      </c>
      <c r="F39" s="212">
        <f>IF(COUNTA(1학기말!P41)&gt;0,1학기말!P41,"")</f>
      </c>
      <c r="G39" s="212">
        <f>IF(COUNTA(1학기말!S41)&gt;0,1학기말!S41,"")</f>
      </c>
      <c r="H39" s="212">
        <f t="shared" si="4"/>
      </c>
      <c r="I39" s="212">
        <f t="shared" si="5"/>
      </c>
      <c r="J39" s="214">
        <f t="shared" si="6"/>
      </c>
      <c r="K39" s="213">
        <f>IF(COUNTA(2학기중간!O41)&gt;0,2학기중간!O41,"")</f>
      </c>
      <c r="L39" s="212">
        <f>IF(COUNTA(2학기중간!R41)&gt;0,2학기중간!R41,"")</f>
      </c>
      <c r="M39" s="212">
        <f t="shared" si="7"/>
      </c>
      <c r="N39" s="212">
        <f>IF(COUNTA(2학기말!O41)&gt;0,2학기말!O41,"")</f>
      </c>
      <c r="O39" s="212">
        <f>IF(COUNTA(2학기말!R41)&gt;0,2학기말!R41,"")</f>
      </c>
      <c r="P39" s="212">
        <f t="shared" si="8"/>
      </c>
      <c r="Q39" s="212">
        <f t="shared" si="0"/>
      </c>
      <c r="R39" s="214">
        <f t="shared" si="9"/>
      </c>
      <c r="S39" s="230">
        <f t="shared" si="10"/>
      </c>
      <c r="T39" s="230">
        <f t="shared" si="11"/>
      </c>
      <c r="U39" s="231">
        <f t="shared" si="12"/>
      </c>
      <c r="V39" s="230">
        <f t="shared" si="13"/>
      </c>
      <c r="W39" s="231">
        <f aca="true" t="shared" si="21" ref="W39:W56">IF(COUNT(S39)&gt;0,RANK(S39,$S$7:$S$272),"")</f>
      </c>
      <c r="X39" s="231">
        <f aca="true" t="shared" si="22" ref="X39:X56">IF(COUNT(W39)&gt;0,COUNTIF($W$7:$W$272,W39),"")</f>
      </c>
      <c r="Y39" s="164"/>
      <c r="Z39" s="97"/>
      <c r="AA39" s="98">
        <f t="shared" si="14"/>
      </c>
      <c r="AB39" s="98">
        <f t="shared" si="15"/>
      </c>
      <c r="AC39" s="98">
        <f t="shared" si="16"/>
      </c>
      <c r="AD39" s="98">
        <f t="shared" si="17"/>
      </c>
      <c r="AE39" s="98">
        <f t="shared" si="18"/>
      </c>
      <c r="AF39" s="98">
        <f t="shared" si="19"/>
      </c>
      <c r="AG39" s="98">
        <f t="shared" si="20"/>
      </c>
      <c r="AH39" s="98"/>
    </row>
    <row r="40" spans="1:34" ht="14.25">
      <c r="A40" s="163">
        <f>IF(COUNTA(명렬표!C42)&gt;0,명렬표!C42,"")</f>
      </c>
      <c r="B40" s="164">
        <f>IF(COUNTA(명렬표!D42)&gt;0,명렬표!D42,"")</f>
      </c>
      <c r="C40" s="213">
        <f>IF(COUNTA(1학기중간!O42)&gt;0,1학기중간!O42,"")</f>
      </c>
      <c r="D40" s="212">
        <f>IF(COUNTA(1학기중간!R42)&gt;0,1학기중간!R42,"")</f>
      </c>
      <c r="E40" s="212">
        <f t="shared" si="3"/>
      </c>
      <c r="F40" s="212">
        <f>IF(COUNTA(1학기말!P42)&gt;0,1학기말!P42,"")</f>
      </c>
      <c r="G40" s="212">
        <f>IF(COUNTA(1학기말!S42)&gt;0,1학기말!S42,"")</f>
      </c>
      <c r="H40" s="212">
        <f t="shared" si="4"/>
      </c>
      <c r="I40" s="212">
        <f t="shared" si="5"/>
      </c>
      <c r="J40" s="214">
        <f t="shared" si="6"/>
      </c>
      <c r="K40" s="213">
        <f>IF(COUNTA(2학기중간!O42)&gt;0,2학기중간!O42,"")</f>
      </c>
      <c r="L40" s="212">
        <f>IF(COUNTA(2학기중간!R42)&gt;0,2학기중간!R42,"")</f>
      </c>
      <c r="M40" s="212">
        <f t="shared" si="7"/>
      </c>
      <c r="N40" s="212">
        <f>IF(COUNTA(2학기말!O42)&gt;0,2학기말!O42,"")</f>
      </c>
      <c r="O40" s="212">
        <f>IF(COUNTA(2학기말!R42)&gt;0,2학기말!R42,"")</f>
      </c>
      <c r="P40" s="212">
        <f t="shared" si="8"/>
      </c>
      <c r="Q40" s="212">
        <f t="shared" si="0"/>
      </c>
      <c r="R40" s="214">
        <f t="shared" si="9"/>
      </c>
      <c r="S40" s="230">
        <f t="shared" si="10"/>
      </c>
      <c r="T40" s="230">
        <f t="shared" si="11"/>
      </c>
      <c r="U40" s="231">
        <f t="shared" si="12"/>
      </c>
      <c r="V40" s="230">
        <f t="shared" si="13"/>
      </c>
      <c r="W40" s="231">
        <f t="shared" si="21"/>
      </c>
      <c r="X40" s="231">
        <f t="shared" si="22"/>
      </c>
      <c r="Y40" s="164"/>
      <c r="Z40" s="97"/>
      <c r="AA40" s="98">
        <f t="shared" si="14"/>
      </c>
      <c r="AB40" s="98">
        <f t="shared" si="15"/>
      </c>
      <c r="AC40" s="98">
        <f t="shared" si="16"/>
      </c>
      <c r="AD40" s="98">
        <f t="shared" si="17"/>
      </c>
      <c r="AE40" s="98">
        <f t="shared" si="18"/>
      </c>
      <c r="AF40" s="98">
        <f t="shared" si="19"/>
      </c>
      <c r="AG40" s="98">
        <f t="shared" si="20"/>
      </c>
      <c r="AH40" s="98"/>
    </row>
    <row r="41" spans="1:34" ht="14.25">
      <c r="A41" s="163">
        <f>IF(COUNTA(명렬표!C43)&gt;0,명렬표!C43,"")</f>
      </c>
      <c r="B41" s="164">
        <f>IF(COUNTA(명렬표!D43)&gt;0,명렬표!D43,"")</f>
      </c>
      <c r="C41" s="213">
        <f>IF(COUNTA(1학기중간!O43)&gt;0,1학기중간!O43,"")</f>
      </c>
      <c r="D41" s="212">
        <f>IF(COUNTA(1학기중간!R43)&gt;0,1학기중간!R43,"")</f>
      </c>
      <c r="E41" s="212">
        <f t="shared" si="3"/>
      </c>
      <c r="F41" s="212">
        <f>IF(COUNTA(1학기말!P43)&gt;0,1학기말!P43,"")</f>
      </c>
      <c r="G41" s="212">
        <f>IF(COUNTA(1학기말!S43)&gt;0,1학기말!S43,"")</f>
      </c>
      <c r="H41" s="212">
        <f t="shared" si="4"/>
      </c>
      <c r="I41" s="212">
        <f t="shared" si="5"/>
      </c>
      <c r="J41" s="214">
        <f t="shared" si="6"/>
      </c>
      <c r="K41" s="213">
        <f>IF(COUNTA(2학기중간!O43)&gt;0,2학기중간!O43,"")</f>
      </c>
      <c r="L41" s="212">
        <f>IF(COUNTA(2학기중간!R43)&gt;0,2학기중간!R43,"")</f>
      </c>
      <c r="M41" s="212">
        <f t="shared" si="7"/>
      </c>
      <c r="N41" s="212">
        <f>IF(COUNTA(2학기말!O43)&gt;0,2학기말!O43,"")</f>
      </c>
      <c r="O41" s="212">
        <f>IF(COUNTA(2학기말!R43)&gt;0,2학기말!R43,"")</f>
      </c>
      <c r="P41" s="212">
        <f t="shared" si="8"/>
      </c>
      <c r="Q41" s="212">
        <f t="shared" si="0"/>
      </c>
      <c r="R41" s="214">
        <f t="shared" si="9"/>
      </c>
      <c r="S41" s="230">
        <f t="shared" si="10"/>
      </c>
      <c r="T41" s="230">
        <f t="shared" si="11"/>
      </c>
      <c r="U41" s="231">
        <f t="shared" si="12"/>
      </c>
      <c r="V41" s="230">
        <f t="shared" si="13"/>
      </c>
      <c r="W41" s="231">
        <f t="shared" si="21"/>
      </c>
      <c r="X41" s="231">
        <f t="shared" si="22"/>
      </c>
      <c r="Y41" s="164"/>
      <c r="Z41" s="97"/>
      <c r="AA41" s="98">
        <f t="shared" si="14"/>
      </c>
      <c r="AB41" s="98">
        <f t="shared" si="15"/>
      </c>
      <c r="AC41" s="98">
        <f t="shared" si="16"/>
      </c>
      <c r="AD41" s="98">
        <f t="shared" si="17"/>
      </c>
      <c r="AE41" s="98">
        <f t="shared" si="18"/>
      </c>
      <c r="AF41" s="98">
        <f t="shared" si="19"/>
      </c>
      <c r="AG41" s="98">
        <f t="shared" si="20"/>
      </c>
      <c r="AH41" s="98"/>
    </row>
    <row r="42" spans="1:34" ht="14.25">
      <c r="A42" s="163">
        <f>IF(COUNTA(명렬표!C44)&gt;0,명렬표!C44,"")</f>
      </c>
      <c r="B42" s="164">
        <f>IF(COUNTA(명렬표!D44)&gt;0,명렬표!D44,"")</f>
      </c>
      <c r="C42" s="213">
        <f>IF(COUNTA(1학기중간!O44)&gt;0,1학기중간!O44,"")</f>
      </c>
      <c r="D42" s="212">
        <f>IF(COUNTA(1학기중간!R44)&gt;0,1학기중간!R44,"")</f>
      </c>
      <c r="E42" s="212">
        <f t="shared" si="3"/>
      </c>
      <c r="F42" s="212">
        <f>IF(COUNTA(1학기말!P44)&gt;0,1학기말!P44,"")</f>
      </c>
      <c r="G42" s="212">
        <f>IF(COUNTA(1학기말!S44)&gt;0,1학기말!S44,"")</f>
      </c>
      <c r="H42" s="212">
        <f t="shared" si="4"/>
      </c>
      <c r="I42" s="212">
        <f t="shared" si="5"/>
      </c>
      <c r="J42" s="214">
        <f t="shared" si="6"/>
      </c>
      <c r="K42" s="213">
        <f>IF(COUNTA(2학기중간!O44)&gt;0,2학기중간!O44,"")</f>
      </c>
      <c r="L42" s="212">
        <f>IF(COUNTA(2학기중간!R44)&gt;0,2학기중간!R44,"")</f>
      </c>
      <c r="M42" s="212">
        <f t="shared" si="7"/>
      </c>
      <c r="N42" s="212">
        <f>IF(COUNTA(2학기말!O44)&gt;0,2학기말!O44,"")</f>
      </c>
      <c r="O42" s="212">
        <f>IF(COUNTA(2학기말!R44)&gt;0,2학기말!R44,"")</f>
      </c>
      <c r="P42" s="212">
        <f t="shared" si="8"/>
      </c>
      <c r="Q42" s="212">
        <f t="shared" si="0"/>
      </c>
      <c r="R42" s="214">
        <f t="shared" si="9"/>
      </c>
      <c r="S42" s="230">
        <f t="shared" si="10"/>
      </c>
      <c r="T42" s="230">
        <f t="shared" si="11"/>
      </c>
      <c r="U42" s="231">
        <f t="shared" si="12"/>
      </c>
      <c r="V42" s="230">
        <f t="shared" si="13"/>
      </c>
      <c r="W42" s="231">
        <f t="shared" si="21"/>
      </c>
      <c r="X42" s="231">
        <f t="shared" si="22"/>
      </c>
      <c r="Y42" s="164"/>
      <c r="Z42" s="97"/>
      <c r="AA42" s="98">
        <f t="shared" si="14"/>
      </c>
      <c r="AB42" s="98">
        <f t="shared" si="15"/>
      </c>
      <c r="AC42" s="98">
        <f t="shared" si="16"/>
      </c>
      <c r="AD42" s="98">
        <f t="shared" si="17"/>
      </c>
      <c r="AE42" s="98">
        <f t="shared" si="18"/>
      </c>
      <c r="AF42" s="98">
        <f t="shared" si="19"/>
      </c>
      <c r="AG42" s="98">
        <f t="shared" si="20"/>
      </c>
      <c r="AH42" s="98"/>
    </row>
    <row r="43" spans="1:34" ht="14.25">
      <c r="A43" s="163">
        <f>IF(COUNTA(명렬표!C45)&gt;0,명렬표!C45,"")</f>
      </c>
      <c r="B43" s="164">
        <f>IF(COUNTA(명렬표!D45)&gt;0,명렬표!D45,"")</f>
      </c>
      <c r="C43" s="213">
        <f>IF(COUNTA(1학기중간!O45)&gt;0,1학기중간!O45,"")</f>
      </c>
      <c r="D43" s="212">
        <f>IF(COUNTA(1학기중간!R45)&gt;0,1학기중간!R45,"")</f>
      </c>
      <c r="E43" s="212">
        <f t="shared" si="3"/>
      </c>
      <c r="F43" s="212">
        <f>IF(COUNTA(1학기말!P45)&gt;0,1학기말!P45,"")</f>
      </c>
      <c r="G43" s="212">
        <f>IF(COUNTA(1학기말!S45)&gt;0,1학기말!S45,"")</f>
      </c>
      <c r="H43" s="212">
        <f t="shared" si="4"/>
      </c>
      <c r="I43" s="212">
        <f t="shared" si="5"/>
      </c>
      <c r="J43" s="214">
        <f t="shared" si="6"/>
      </c>
      <c r="K43" s="213">
        <f>IF(COUNTA(2학기중간!O45)&gt;0,2학기중간!O45,"")</f>
      </c>
      <c r="L43" s="212">
        <f>IF(COUNTA(2학기중간!R45)&gt;0,2학기중간!R45,"")</f>
      </c>
      <c r="M43" s="212">
        <f t="shared" si="7"/>
      </c>
      <c r="N43" s="212">
        <f>IF(COUNTA(2학기말!O45)&gt;0,2학기말!O45,"")</f>
      </c>
      <c r="O43" s="212">
        <f>IF(COUNTA(2학기말!R45)&gt;0,2학기말!R45,"")</f>
      </c>
      <c r="P43" s="212">
        <f t="shared" si="8"/>
      </c>
      <c r="Q43" s="212">
        <f t="shared" si="0"/>
      </c>
      <c r="R43" s="214">
        <f t="shared" si="9"/>
      </c>
      <c r="S43" s="230">
        <f t="shared" si="10"/>
      </c>
      <c r="T43" s="230">
        <f t="shared" si="11"/>
      </c>
      <c r="U43" s="231">
        <f t="shared" si="12"/>
      </c>
      <c r="V43" s="230">
        <f t="shared" si="13"/>
      </c>
      <c r="W43" s="231">
        <f t="shared" si="21"/>
      </c>
      <c r="X43" s="231">
        <f t="shared" si="22"/>
      </c>
      <c r="Y43" s="164"/>
      <c r="Z43" s="97"/>
      <c r="AA43" s="98">
        <f t="shared" si="14"/>
      </c>
      <c r="AB43" s="98">
        <f t="shared" si="15"/>
      </c>
      <c r="AC43" s="98">
        <f t="shared" si="16"/>
      </c>
      <c r="AD43" s="98">
        <f t="shared" si="17"/>
      </c>
      <c r="AE43" s="98">
        <f t="shared" si="18"/>
      </c>
      <c r="AF43" s="98">
        <f t="shared" si="19"/>
      </c>
      <c r="AG43" s="98">
        <f t="shared" si="20"/>
      </c>
      <c r="AH43" s="98"/>
    </row>
    <row r="44" spans="1:34" ht="14.25">
      <c r="A44" s="163">
        <f>IF(COUNTA(명렬표!C46)&gt;0,명렬표!C46,"")</f>
      </c>
      <c r="B44" s="164">
        <f>IF(COUNTA(명렬표!D46)&gt;0,명렬표!D46,"")</f>
      </c>
      <c r="C44" s="213">
        <f>IF(COUNTA(1학기중간!O46)&gt;0,1학기중간!O46,"")</f>
      </c>
      <c r="D44" s="212">
        <f>IF(COUNTA(1학기중간!R46)&gt;0,1학기중간!R46,"")</f>
      </c>
      <c r="E44" s="212">
        <f t="shared" si="3"/>
      </c>
      <c r="F44" s="212">
        <f>IF(COUNTA(1학기말!P46)&gt;0,1학기말!P46,"")</f>
      </c>
      <c r="G44" s="212">
        <f>IF(COUNTA(1학기말!S46)&gt;0,1학기말!S46,"")</f>
      </c>
      <c r="H44" s="212">
        <f t="shared" si="4"/>
      </c>
      <c r="I44" s="212">
        <f t="shared" si="5"/>
      </c>
      <c r="J44" s="214">
        <f t="shared" si="6"/>
      </c>
      <c r="K44" s="213">
        <f>IF(COUNTA(2학기중간!O46)&gt;0,2학기중간!O46,"")</f>
      </c>
      <c r="L44" s="212">
        <f>IF(COUNTA(2학기중간!R46)&gt;0,2학기중간!R46,"")</f>
      </c>
      <c r="M44" s="212">
        <f t="shared" si="7"/>
      </c>
      <c r="N44" s="212">
        <f>IF(COUNTA(2학기말!O46)&gt;0,2학기말!O46,"")</f>
      </c>
      <c r="O44" s="212">
        <f>IF(COUNTA(2학기말!R46)&gt;0,2학기말!R46,"")</f>
      </c>
      <c r="P44" s="212">
        <f t="shared" si="8"/>
      </c>
      <c r="Q44" s="212">
        <f t="shared" si="0"/>
      </c>
      <c r="R44" s="214">
        <f t="shared" si="9"/>
      </c>
      <c r="S44" s="230">
        <f t="shared" si="10"/>
      </c>
      <c r="T44" s="230">
        <f t="shared" si="11"/>
      </c>
      <c r="U44" s="231">
        <f t="shared" si="12"/>
      </c>
      <c r="V44" s="230">
        <f t="shared" si="13"/>
      </c>
      <c r="W44" s="231">
        <f t="shared" si="21"/>
      </c>
      <c r="X44" s="231">
        <f t="shared" si="22"/>
      </c>
      <c r="Y44" s="164"/>
      <c r="Z44" s="97"/>
      <c r="AA44" s="98">
        <f t="shared" si="14"/>
      </c>
      <c r="AB44" s="98">
        <f t="shared" si="15"/>
      </c>
      <c r="AC44" s="98">
        <f t="shared" si="16"/>
      </c>
      <c r="AD44" s="98">
        <f t="shared" si="17"/>
      </c>
      <c r="AE44" s="98">
        <f t="shared" si="18"/>
      </c>
      <c r="AF44" s="98">
        <f t="shared" si="19"/>
      </c>
      <c r="AG44" s="98">
        <f t="shared" si="20"/>
      </c>
      <c r="AH44" s="98"/>
    </row>
    <row r="45" spans="1:34" ht="14.25">
      <c r="A45" s="163">
        <f>IF(COUNTA(명렬표!C47)&gt;0,명렬표!C47,"")</f>
      </c>
      <c r="B45" s="164">
        <f>IF(COUNTA(명렬표!D47)&gt;0,명렬표!D47,"")</f>
      </c>
      <c r="C45" s="213">
        <f>IF(COUNTA(1학기중간!O47)&gt;0,1학기중간!O47,"")</f>
      </c>
      <c r="D45" s="212">
        <f>IF(COUNTA(1학기중간!R47)&gt;0,1학기중간!R47,"")</f>
      </c>
      <c r="E45" s="212">
        <f t="shared" si="3"/>
      </c>
      <c r="F45" s="212">
        <f>IF(COUNTA(1학기말!P47)&gt;0,1학기말!P47,"")</f>
      </c>
      <c r="G45" s="212">
        <f>IF(COUNTA(1학기말!S47)&gt;0,1학기말!S47,"")</f>
      </c>
      <c r="H45" s="212">
        <f t="shared" si="4"/>
      </c>
      <c r="I45" s="212">
        <f t="shared" si="5"/>
      </c>
      <c r="J45" s="214">
        <f t="shared" si="6"/>
      </c>
      <c r="K45" s="213">
        <f>IF(COUNTA(2학기중간!O47)&gt;0,2학기중간!O47,"")</f>
      </c>
      <c r="L45" s="212">
        <f>IF(COUNTA(2학기중간!R47)&gt;0,2학기중간!R47,"")</f>
      </c>
      <c r="M45" s="212">
        <f t="shared" si="7"/>
      </c>
      <c r="N45" s="212">
        <f>IF(COUNTA(2학기말!O47)&gt;0,2학기말!O47,"")</f>
      </c>
      <c r="O45" s="212">
        <f>IF(COUNTA(2학기말!R47)&gt;0,2학기말!R47,"")</f>
      </c>
      <c r="P45" s="212">
        <f t="shared" si="8"/>
      </c>
      <c r="Q45" s="212">
        <f t="shared" si="0"/>
      </c>
      <c r="R45" s="214">
        <f t="shared" si="9"/>
      </c>
      <c r="S45" s="230">
        <f t="shared" si="10"/>
      </c>
      <c r="T45" s="230">
        <f t="shared" si="11"/>
      </c>
      <c r="U45" s="231">
        <f t="shared" si="12"/>
      </c>
      <c r="V45" s="230">
        <f t="shared" si="13"/>
      </c>
      <c r="W45" s="231">
        <f t="shared" si="21"/>
      </c>
      <c r="X45" s="231">
        <f t="shared" si="22"/>
      </c>
      <c r="Y45" s="164"/>
      <c r="Z45" s="97"/>
      <c r="AA45" s="98">
        <f t="shared" si="14"/>
      </c>
      <c r="AB45" s="98">
        <f t="shared" si="15"/>
      </c>
      <c r="AC45" s="98">
        <f t="shared" si="16"/>
      </c>
      <c r="AD45" s="98">
        <f t="shared" si="17"/>
      </c>
      <c r="AE45" s="98">
        <f t="shared" si="18"/>
      </c>
      <c r="AF45" s="98">
        <f t="shared" si="19"/>
      </c>
      <c r="AG45" s="98">
        <f t="shared" si="20"/>
      </c>
      <c r="AH45" s="98"/>
    </row>
    <row r="46" spans="1:34" ht="14.25">
      <c r="A46" s="163">
        <f>IF(COUNTA(명렬표!C48)&gt;0,명렬표!C48,"")</f>
      </c>
      <c r="B46" s="164">
        <f>IF(COUNTA(명렬표!D48)&gt;0,명렬표!D48,"")</f>
      </c>
      <c r="C46" s="213">
        <f>IF(COUNTA(1학기중간!O48)&gt;0,1학기중간!O48,"")</f>
      </c>
      <c r="D46" s="212">
        <f>IF(COUNTA(1학기중간!R48)&gt;0,1학기중간!R48,"")</f>
      </c>
      <c r="E46" s="212">
        <f t="shared" si="3"/>
      </c>
      <c r="F46" s="212">
        <f>IF(COUNTA(1학기말!P48)&gt;0,1학기말!P48,"")</f>
      </c>
      <c r="G46" s="212">
        <f>IF(COUNTA(1학기말!S48)&gt;0,1학기말!S48,"")</f>
      </c>
      <c r="H46" s="212">
        <f t="shared" si="4"/>
      </c>
      <c r="I46" s="212">
        <f t="shared" si="5"/>
      </c>
      <c r="J46" s="214">
        <f t="shared" si="6"/>
      </c>
      <c r="K46" s="213">
        <f>IF(COUNTA(2학기중간!O48)&gt;0,2학기중간!O48,"")</f>
      </c>
      <c r="L46" s="212">
        <f>IF(COUNTA(2학기중간!R48)&gt;0,2학기중간!R48,"")</f>
      </c>
      <c r="M46" s="212">
        <f t="shared" si="7"/>
      </c>
      <c r="N46" s="212">
        <f>IF(COUNTA(2학기말!O48)&gt;0,2학기말!O48,"")</f>
      </c>
      <c r="O46" s="212">
        <f>IF(COUNTA(2학기말!R48)&gt;0,2학기말!R48,"")</f>
      </c>
      <c r="P46" s="212">
        <f t="shared" si="8"/>
      </c>
      <c r="Q46" s="212">
        <f t="shared" si="0"/>
      </c>
      <c r="R46" s="214">
        <f t="shared" si="9"/>
      </c>
      <c r="S46" s="230">
        <f t="shared" si="10"/>
      </c>
      <c r="T46" s="230">
        <f t="shared" si="11"/>
      </c>
      <c r="U46" s="231">
        <f t="shared" si="12"/>
      </c>
      <c r="V46" s="230">
        <f t="shared" si="13"/>
      </c>
      <c r="W46" s="231">
        <f t="shared" si="21"/>
      </c>
      <c r="X46" s="231">
        <f t="shared" si="22"/>
      </c>
      <c r="Y46" s="164"/>
      <c r="Z46" s="97"/>
      <c r="AA46" s="98">
        <f t="shared" si="14"/>
      </c>
      <c r="AB46" s="98">
        <f t="shared" si="15"/>
      </c>
      <c r="AC46" s="98">
        <f t="shared" si="16"/>
      </c>
      <c r="AD46" s="98">
        <f t="shared" si="17"/>
      </c>
      <c r="AE46" s="98">
        <f t="shared" si="18"/>
      </c>
      <c r="AF46" s="98">
        <f t="shared" si="19"/>
      </c>
      <c r="AG46" s="98">
        <f t="shared" si="20"/>
      </c>
      <c r="AH46" s="98"/>
    </row>
    <row r="47" spans="1:34" ht="14.25">
      <c r="A47" s="163">
        <f>IF(COUNTA(명렬표!C49)&gt;0,명렬표!C49,"")</f>
      </c>
      <c r="B47" s="164">
        <f>IF(COUNTA(명렬표!D49)&gt;0,명렬표!D49,"")</f>
      </c>
      <c r="C47" s="213">
        <f>IF(COUNTA(1학기중간!O49)&gt;0,1학기중간!O49,"")</f>
      </c>
      <c r="D47" s="212">
        <f>IF(COUNTA(1학기중간!R49)&gt;0,1학기중간!R49,"")</f>
      </c>
      <c r="E47" s="212">
        <f t="shared" si="3"/>
      </c>
      <c r="F47" s="212">
        <f>IF(COUNTA(1학기말!P49)&gt;0,1학기말!P49,"")</f>
      </c>
      <c r="G47" s="212">
        <f>IF(COUNTA(1학기말!S49)&gt;0,1학기말!S49,"")</f>
      </c>
      <c r="H47" s="212">
        <f t="shared" si="4"/>
      </c>
      <c r="I47" s="212">
        <f t="shared" si="5"/>
      </c>
      <c r="J47" s="214">
        <f t="shared" si="6"/>
      </c>
      <c r="K47" s="213">
        <f>IF(COUNTA(2학기중간!O49)&gt;0,2학기중간!O49,"")</f>
      </c>
      <c r="L47" s="212">
        <f>IF(COUNTA(2학기중간!R49)&gt;0,2학기중간!R49,"")</f>
      </c>
      <c r="M47" s="212">
        <f t="shared" si="7"/>
      </c>
      <c r="N47" s="212">
        <f>IF(COUNTA(2학기말!O49)&gt;0,2학기말!O49,"")</f>
      </c>
      <c r="O47" s="212">
        <f>IF(COUNTA(2학기말!R49)&gt;0,2학기말!R49,"")</f>
      </c>
      <c r="P47" s="212">
        <f t="shared" si="8"/>
      </c>
      <c r="Q47" s="212">
        <f t="shared" si="0"/>
      </c>
      <c r="R47" s="214">
        <f t="shared" si="9"/>
      </c>
      <c r="S47" s="230">
        <f t="shared" si="10"/>
      </c>
      <c r="T47" s="230">
        <f t="shared" si="11"/>
      </c>
      <c r="U47" s="231">
        <f t="shared" si="12"/>
      </c>
      <c r="V47" s="230">
        <f t="shared" si="13"/>
      </c>
      <c r="W47" s="231">
        <f t="shared" si="21"/>
      </c>
      <c r="X47" s="231">
        <f t="shared" si="22"/>
      </c>
      <c r="Y47" s="164"/>
      <c r="Z47" s="97"/>
      <c r="AA47" s="98">
        <f t="shared" si="14"/>
      </c>
      <c r="AB47" s="98">
        <f t="shared" si="15"/>
      </c>
      <c r="AC47" s="98">
        <f t="shared" si="16"/>
      </c>
      <c r="AD47" s="98">
        <f t="shared" si="17"/>
      </c>
      <c r="AE47" s="98">
        <f t="shared" si="18"/>
      </c>
      <c r="AF47" s="98">
        <f t="shared" si="19"/>
      </c>
      <c r="AG47" s="98">
        <f t="shared" si="20"/>
      </c>
      <c r="AH47" s="98"/>
    </row>
    <row r="48" spans="1:34" ht="14.25">
      <c r="A48" s="163">
        <f>IF(COUNTA(명렬표!C50)&gt;0,명렬표!C50,"")</f>
      </c>
      <c r="B48" s="164">
        <f>IF(COUNTA(명렬표!D50)&gt;0,명렬표!D50,"")</f>
      </c>
      <c r="C48" s="213">
        <f>IF(COUNTA(1학기중간!O50)&gt;0,1학기중간!O50,"")</f>
      </c>
      <c r="D48" s="212">
        <f>IF(COUNTA(1학기중간!R50)&gt;0,1학기중간!R50,"")</f>
      </c>
      <c r="E48" s="212">
        <f t="shared" si="3"/>
      </c>
      <c r="F48" s="212">
        <f>IF(COUNTA(1학기말!P50)&gt;0,1학기말!P50,"")</f>
      </c>
      <c r="G48" s="212">
        <f>IF(COUNTA(1학기말!S50)&gt;0,1학기말!S50,"")</f>
      </c>
      <c r="H48" s="212">
        <f t="shared" si="4"/>
      </c>
      <c r="I48" s="212">
        <f t="shared" si="5"/>
      </c>
      <c r="J48" s="214">
        <f t="shared" si="6"/>
      </c>
      <c r="K48" s="213">
        <f>IF(COUNTA(2학기중간!O50)&gt;0,2학기중간!O50,"")</f>
      </c>
      <c r="L48" s="212">
        <f>IF(COUNTA(2학기중간!R50)&gt;0,2학기중간!R50,"")</f>
      </c>
      <c r="M48" s="212">
        <f t="shared" si="7"/>
      </c>
      <c r="N48" s="212">
        <f>IF(COUNTA(2학기말!O50)&gt;0,2학기말!O50,"")</f>
      </c>
      <c r="O48" s="212">
        <f>IF(COUNTA(2학기말!R50)&gt;0,2학기말!R50,"")</f>
      </c>
      <c r="P48" s="212">
        <f t="shared" si="8"/>
      </c>
      <c r="Q48" s="212">
        <f t="shared" si="0"/>
      </c>
      <c r="R48" s="214">
        <f t="shared" si="9"/>
      </c>
      <c r="S48" s="230">
        <f t="shared" si="10"/>
      </c>
      <c r="T48" s="230">
        <f t="shared" si="11"/>
      </c>
      <c r="U48" s="231">
        <f t="shared" si="12"/>
      </c>
      <c r="V48" s="230">
        <f t="shared" si="13"/>
      </c>
      <c r="W48" s="231">
        <f t="shared" si="21"/>
      </c>
      <c r="X48" s="231">
        <f t="shared" si="22"/>
      </c>
      <c r="Y48" s="164"/>
      <c r="Z48" s="97"/>
      <c r="AA48" s="98">
        <f t="shared" si="14"/>
      </c>
      <c r="AB48" s="98">
        <f t="shared" si="15"/>
      </c>
      <c r="AC48" s="98">
        <f t="shared" si="16"/>
      </c>
      <c r="AD48" s="98">
        <f t="shared" si="17"/>
      </c>
      <c r="AE48" s="98">
        <f t="shared" si="18"/>
      </c>
      <c r="AF48" s="98">
        <f t="shared" si="19"/>
      </c>
      <c r="AG48" s="98">
        <f t="shared" si="20"/>
      </c>
      <c r="AH48" s="98"/>
    </row>
    <row r="49" spans="1:34" ht="14.25">
      <c r="A49" s="163">
        <f>IF(COUNTA(명렬표!C51)&gt;0,명렬표!C51,"")</f>
      </c>
      <c r="B49" s="164">
        <f>IF(COUNTA(명렬표!D51)&gt;0,명렬표!D51,"")</f>
      </c>
      <c r="C49" s="213">
        <f>IF(COUNTA(1학기중간!O51)&gt;0,1학기중간!O51,"")</f>
      </c>
      <c r="D49" s="212">
        <f>IF(COUNTA(1학기중간!R51)&gt;0,1학기중간!R51,"")</f>
      </c>
      <c r="E49" s="212">
        <f t="shared" si="3"/>
      </c>
      <c r="F49" s="212">
        <f>IF(COUNTA(1학기말!P51)&gt;0,1학기말!P51,"")</f>
      </c>
      <c r="G49" s="212">
        <f>IF(COUNTA(1학기말!S51)&gt;0,1학기말!S51,"")</f>
      </c>
      <c r="H49" s="212">
        <f t="shared" si="4"/>
      </c>
      <c r="I49" s="212">
        <f t="shared" si="5"/>
      </c>
      <c r="J49" s="214">
        <f t="shared" si="6"/>
      </c>
      <c r="K49" s="213">
        <f>IF(COUNTA(2학기중간!O51)&gt;0,2학기중간!O51,"")</f>
      </c>
      <c r="L49" s="212">
        <f>IF(COUNTA(2학기중간!R51)&gt;0,2학기중간!R51,"")</f>
      </c>
      <c r="M49" s="212">
        <f t="shared" si="7"/>
      </c>
      <c r="N49" s="212">
        <f>IF(COUNTA(2학기말!O51)&gt;0,2학기말!O51,"")</f>
      </c>
      <c r="O49" s="212">
        <f>IF(COUNTA(2학기말!R51)&gt;0,2학기말!R51,"")</f>
      </c>
      <c r="P49" s="212">
        <f t="shared" si="8"/>
      </c>
      <c r="Q49" s="212">
        <f t="shared" si="0"/>
      </c>
      <c r="R49" s="214">
        <f t="shared" si="9"/>
      </c>
      <c r="S49" s="230">
        <f t="shared" si="10"/>
      </c>
      <c r="T49" s="230">
        <f t="shared" si="11"/>
      </c>
      <c r="U49" s="231">
        <f t="shared" si="12"/>
      </c>
      <c r="V49" s="230">
        <f t="shared" si="13"/>
      </c>
      <c r="W49" s="231">
        <f t="shared" si="21"/>
      </c>
      <c r="X49" s="231">
        <f t="shared" si="22"/>
      </c>
      <c r="Y49" s="164"/>
      <c r="Z49" s="97"/>
      <c r="AA49" s="98">
        <f t="shared" si="14"/>
      </c>
      <c r="AB49" s="98">
        <f t="shared" si="15"/>
      </c>
      <c r="AC49" s="98">
        <f t="shared" si="16"/>
      </c>
      <c r="AD49" s="98">
        <f t="shared" si="17"/>
      </c>
      <c r="AE49" s="98">
        <f t="shared" si="18"/>
      </c>
      <c r="AF49" s="98">
        <f t="shared" si="19"/>
      </c>
      <c r="AG49" s="98">
        <f t="shared" si="20"/>
      </c>
      <c r="AH49" s="98"/>
    </row>
    <row r="50" spans="1:34" ht="14.25">
      <c r="A50" s="163">
        <f>IF(COUNTA(명렬표!C52)&gt;0,명렬표!C52,"")</f>
      </c>
      <c r="B50" s="164">
        <f>IF(COUNTA(명렬표!D52)&gt;0,명렬표!D52,"")</f>
      </c>
      <c r="C50" s="213">
        <f>IF(COUNTA(1학기중간!O52)&gt;0,1학기중간!O52,"")</f>
      </c>
      <c r="D50" s="212">
        <f>IF(COUNTA(1학기중간!R52)&gt;0,1학기중간!R52,"")</f>
      </c>
      <c r="E50" s="212">
        <f t="shared" si="3"/>
      </c>
      <c r="F50" s="212">
        <f>IF(COUNTA(1학기말!P52)&gt;0,1학기말!P52,"")</f>
      </c>
      <c r="G50" s="212">
        <f>IF(COUNTA(1학기말!S52)&gt;0,1학기말!S52,"")</f>
      </c>
      <c r="H50" s="212">
        <f t="shared" si="4"/>
      </c>
      <c r="I50" s="212">
        <f t="shared" si="5"/>
      </c>
      <c r="J50" s="214">
        <f t="shared" si="6"/>
      </c>
      <c r="K50" s="213">
        <f>IF(COUNTA(2학기중간!O52)&gt;0,2학기중간!O52,"")</f>
      </c>
      <c r="L50" s="212">
        <f>IF(COUNTA(2학기중간!R52)&gt;0,2학기중간!R52,"")</f>
      </c>
      <c r="M50" s="212">
        <f t="shared" si="7"/>
      </c>
      <c r="N50" s="212">
        <f>IF(COUNTA(2학기말!O52)&gt;0,2학기말!O52,"")</f>
      </c>
      <c r="O50" s="212">
        <f>IF(COUNTA(2학기말!R52)&gt;0,2학기말!R52,"")</f>
      </c>
      <c r="P50" s="212">
        <f t="shared" si="8"/>
      </c>
      <c r="Q50" s="212">
        <f t="shared" si="0"/>
      </c>
      <c r="R50" s="214">
        <f t="shared" si="9"/>
      </c>
      <c r="S50" s="230">
        <f t="shared" si="10"/>
      </c>
      <c r="T50" s="230">
        <f t="shared" si="11"/>
      </c>
      <c r="U50" s="231">
        <f t="shared" si="12"/>
      </c>
      <c r="V50" s="230">
        <f t="shared" si="13"/>
      </c>
      <c r="W50" s="231">
        <f t="shared" si="21"/>
      </c>
      <c r="X50" s="231">
        <f t="shared" si="22"/>
      </c>
      <c r="Y50" s="164"/>
      <c r="Z50" s="97"/>
      <c r="AA50" s="98">
        <f t="shared" si="14"/>
      </c>
      <c r="AB50" s="98">
        <f t="shared" si="15"/>
      </c>
      <c r="AC50" s="98">
        <f t="shared" si="16"/>
      </c>
      <c r="AD50" s="98">
        <f t="shared" si="17"/>
      </c>
      <c r="AE50" s="98">
        <f t="shared" si="18"/>
      </c>
      <c r="AF50" s="98">
        <f t="shared" si="19"/>
      </c>
      <c r="AG50" s="98">
        <f t="shared" si="20"/>
      </c>
      <c r="AH50" s="98"/>
    </row>
    <row r="51" spans="1:34" ht="14.25">
      <c r="A51" s="163">
        <f>IF(COUNTA(명렬표!C53)&gt;0,명렬표!C53,"")</f>
      </c>
      <c r="B51" s="164">
        <f>IF(COUNTA(명렬표!D53)&gt;0,명렬표!D53,"")</f>
      </c>
      <c r="C51" s="213">
        <f>IF(COUNTA(1학기중간!O53)&gt;0,1학기중간!O53,"")</f>
      </c>
      <c r="D51" s="212">
        <f>IF(COUNTA(1학기중간!R53)&gt;0,1학기중간!R53,"")</f>
      </c>
      <c r="E51" s="212">
        <f t="shared" si="3"/>
      </c>
      <c r="F51" s="212">
        <f>IF(COUNTA(1학기말!P53)&gt;0,1학기말!P53,"")</f>
      </c>
      <c r="G51" s="212">
        <f>IF(COUNTA(1학기말!S53)&gt;0,1학기말!S53,"")</f>
      </c>
      <c r="H51" s="212">
        <f t="shared" si="4"/>
      </c>
      <c r="I51" s="212">
        <f t="shared" si="5"/>
      </c>
      <c r="J51" s="214">
        <f t="shared" si="6"/>
      </c>
      <c r="K51" s="213">
        <f>IF(COUNTA(2학기중간!O53)&gt;0,2학기중간!O53,"")</f>
      </c>
      <c r="L51" s="212">
        <f>IF(COUNTA(2학기중간!R53)&gt;0,2학기중간!R53,"")</f>
      </c>
      <c r="M51" s="212">
        <f t="shared" si="7"/>
      </c>
      <c r="N51" s="212">
        <f>IF(COUNTA(2학기말!O53)&gt;0,2학기말!O53,"")</f>
      </c>
      <c r="O51" s="212">
        <f>IF(COUNTA(2학기말!R53)&gt;0,2학기말!R53,"")</f>
      </c>
      <c r="P51" s="212">
        <f t="shared" si="8"/>
      </c>
      <c r="Q51" s="212">
        <f t="shared" si="0"/>
      </c>
      <c r="R51" s="214">
        <f t="shared" si="9"/>
      </c>
      <c r="S51" s="230">
        <f t="shared" si="10"/>
      </c>
      <c r="T51" s="230">
        <f t="shared" si="11"/>
      </c>
      <c r="U51" s="231">
        <f t="shared" si="12"/>
      </c>
      <c r="V51" s="230">
        <f t="shared" si="13"/>
      </c>
      <c r="W51" s="231">
        <f t="shared" si="21"/>
      </c>
      <c r="X51" s="231">
        <f t="shared" si="22"/>
      </c>
      <c r="Y51" s="164"/>
      <c r="Z51" s="97"/>
      <c r="AA51" s="98">
        <f t="shared" si="14"/>
      </c>
      <c r="AB51" s="98">
        <f t="shared" si="15"/>
      </c>
      <c r="AC51" s="98">
        <f t="shared" si="16"/>
      </c>
      <c r="AD51" s="98">
        <f t="shared" si="17"/>
      </c>
      <c r="AE51" s="98">
        <f t="shared" si="18"/>
      </c>
      <c r="AF51" s="98">
        <f t="shared" si="19"/>
      </c>
      <c r="AG51" s="98">
        <f t="shared" si="20"/>
      </c>
      <c r="AH51" s="98"/>
    </row>
    <row r="52" spans="1:34" ht="14.25">
      <c r="A52" s="163">
        <f>IF(COUNTA(명렬표!C54)&gt;0,명렬표!C54,"")</f>
      </c>
      <c r="B52" s="164">
        <f>IF(COUNTA(명렬표!D54)&gt;0,명렬표!D54,"")</f>
      </c>
      <c r="C52" s="213">
        <f>IF(COUNTA(1학기중간!O54)&gt;0,1학기중간!O54,"")</f>
      </c>
      <c r="D52" s="212">
        <f>IF(COUNTA(1학기중간!R54)&gt;0,1학기중간!R54,"")</f>
      </c>
      <c r="E52" s="212">
        <f t="shared" si="3"/>
      </c>
      <c r="F52" s="212">
        <f>IF(COUNTA(1학기말!P54)&gt;0,1학기말!P54,"")</f>
      </c>
      <c r="G52" s="212">
        <f>IF(COUNTA(1학기말!S54)&gt;0,1학기말!S54,"")</f>
      </c>
      <c r="H52" s="212">
        <f t="shared" si="4"/>
      </c>
      <c r="I52" s="212">
        <f t="shared" si="5"/>
      </c>
      <c r="J52" s="214">
        <f t="shared" si="6"/>
      </c>
      <c r="K52" s="213">
        <f>IF(COUNTA(2학기중간!O54)&gt;0,2학기중간!O54,"")</f>
      </c>
      <c r="L52" s="212">
        <f>IF(COUNTA(2학기중간!R54)&gt;0,2학기중간!R54,"")</f>
      </c>
      <c r="M52" s="212">
        <f t="shared" si="7"/>
      </c>
      <c r="N52" s="212">
        <f>IF(COUNTA(2학기말!O54)&gt;0,2학기말!O54,"")</f>
      </c>
      <c r="O52" s="212">
        <f>IF(COUNTA(2학기말!R54)&gt;0,2학기말!R54,"")</f>
      </c>
      <c r="P52" s="212">
        <f t="shared" si="8"/>
      </c>
      <c r="Q52" s="212">
        <f t="shared" si="0"/>
      </c>
      <c r="R52" s="214">
        <f t="shared" si="9"/>
      </c>
      <c r="S52" s="230">
        <f t="shared" si="10"/>
      </c>
      <c r="T52" s="230">
        <f t="shared" si="11"/>
      </c>
      <c r="U52" s="231">
        <f t="shared" si="12"/>
      </c>
      <c r="V52" s="230">
        <f t="shared" si="13"/>
      </c>
      <c r="W52" s="231">
        <f t="shared" si="21"/>
      </c>
      <c r="X52" s="231">
        <f t="shared" si="22"/>
      </c>
      <c r="Y52" s="164"/>
      <c r="Z52" s="97"/>
      <c r="AA52" s="98">
        <f t="shared" si="14"/>
      </c>
      <c r="AB52" s="98">
        <f t="shared" si="15"/>
      </c>
      <c r="AC52" s="98">
        <f t="shared" si="16"/>
      </c>
      <c r="AD52" s="98">
        <f t="shared" si="17"/>
      </c>
      <c r="AE52" s="98">
        <f t="shared" si="18"/>
      </c>
      <c r="AF52" s="98">
        <f t="shared" si="19"/>
      </c>
      <c r="AG52" s="98">
        <f t="shared" si="20"/>
      </c>
      <c r="AH52" s="98"/>
    </row>
    <row r="53" spans="1:34" ht="14.25">
      <c r="A53" s="163">
        <f>IF(COUNTA(명렬표!C55)&gt;0,명렬표!C55,"")</f>
      </c>
      <c r="B53" s="164">
        <f>IF(COUNTA(명렬표!D55)&gt;0,명렬표!D55,"")</f>
      </c>
      <c r="C53" s="213">
        <f>IF(COUNTA(1학기중간!O55)&gt;0,1학기중간!O55,"")</f>
      </c>
      <c r="D53" s="212">
        <f>IF(COUNTA(1학기중간!R55)&gt;0,1학기중간!R55,"")</f>
      </c>
      <c r="E53" s="212">
        <f t="shared" si="3"/>
      </c>
      <c r="F53" s="212">
        <f>IF(COUNTA(1학기말!P55)&gt;0,1학기말!P55,"")</f>
      </c>
      <c r="G53" s="212">
        <f>IF(COUNTA(1학기말!S55)&gt;0,1학기말!S55,"")</f>
      </c>
      <c r="H53" s="212">
        <f t="shared" si="4"/>
      </c>
      <c r="I53" s="212">
        <f t="shared" si="5"/>
      </c>
      <c r="J53" s="214">
        <f t="shared" si="6"/>
      </c>
      <c r="K53" s="213">
        <f>IF(COUNTA(2학기중간!O55)&gt;0,2학기중간!O55,"")</f>
      </c>
      <c r="L53" s="212">
        <f>IF(COUNTA(2학기중간!R55)&gt;0,2학기중간!R55,"")</f>
      </c>
      <c r="M53" s="212">
        <f t="shared" si="7"/>
      </c>
      <c r="N53" s="212">
        <f>IF(COUNTA(2학기말!O55)&gt;0,2학기말!O55,"")</f>
      </c>
      <c r="O53" s="212">
        <f>IF(COUNTA(2학기말!R55)&gt;0,2학기말!R55,"")</f>
      </c>
      <c r="P53" s="212">
        <f t="shared" si="8"/>
      </c>
      <c r="Q53" s="212">
        <f t="shared" si="0"/>
      </c>
      <c r="R53" s="214">
        <f t="shared" si="9"/>
      </c>
      <c r="S53" s="230">
        <f t="shared" si="10"/>
      </c>
      <c r="T53" s="230">
        <f t="shared" si="11"/>
      </c>
      <c r="U53" s="231">
        <f t="shared" si="12"/>
      </c>
      <c r="V53" s="230">
        <f t="shared" si="13"/>
      </c>
      <c r="W53" s="231">
        <f t="shared" si="21"/>
      </c>
      <c r="X53" s="231">
        <f t="shared" si="22"/>
      </c>
      <c r="Y53" s="164"/>
      <c r="Z53" s="97"/>
      <c r="AA53" s="98">
        <f t="shared" si="14"/>
      </c>
      <c r="AB53" s="98">
        <f t="shared" si="15"/>
      </c>
      <c r="AC53" s="98">
        <f t="shared" si="16"/>
      </c>
      <c r="AD53" s="98">
        <f t="shared" si="17"/>
      </c>
      <c r="AE53" s="98">
        <f t="shared" si="18"/>
      </c>
      <c r="AF53" s="98">
        <f t="shared" si="19"/>
      </c>
      <c r="AG53" s="98">
        <f t="shared" si="20"/>
      </c>
      <c r="AH53" s="98"/>
    </row>
    <row r="54" spans="1:34" ht="14.25">
      <c r="A54" s="163">
        <f>IF(COUNTA(명렬표!C56)&gt;0,명렬표!C56,"")</f>
      </c>
      <c r="B54" s="164">
        <f>IF(COUNTA(명렬표!D56)&gt;0,명렬표!D56,"")</f>
      </c>
      <c r="C54" s="213">
        <f>IF(COUNTA(1학기중간!O56)&gt;0,1학기중간!O56,"")</f>
      </c>
      <c r="D54" s="212">
        <f>IF(COUNTA(1학기중간!R56)&gt;0,1학기중간!R56,"")</f>
      </c>
      <c r="E54" s="212">
        <f t="shared" si="3"/>
      </c>
      <c r="F54" s="212">
        <f>IF(COUNTA(1학기말!P56)&gt;0,1학기말!P56,"")</f>
      </c>
      <c r="G54" s="212">
        <f>IF(COUNTA(1학기말!S56)&gt;0,1학기말!S56,"")</f>
      </c>
      <c r="H54" s="212">
        <f t="shared" si="4"/>
      </c>
      <c r="I54" s="212">
        <f t="shared" si="5"/>
      </c>
      <c r="J54" s="214">
        <f t="shared" si="6"/>
      </c>
      <c r="K54" s="213">
        <f>IF(COUNTA(2학기중간!O56)&gt;0,2학기중간!O56,"")</f>
      </c>
      <c r="L54" s="212">
        <f>IF(COUNTA(2학기중간!R56)&gt;0,2학기중간!R56,"")</f>
      </c>
      <c r="M54" s="212">
        <f t="shared" si="7"/>
      </c>
      <c r="N54" s="212">
        <f>IF(COUNTA(2학기말!O56)&gt;0,2학기말!O56,"")</f>
      </c>
      <c r="O54" s="212">
        <f>IF(COUNTA(2학기말!R56)&gt;0,2학기말!R56,"")</f>
      </c>
      <c r="P54" s="212">
        <f t="shared" si="8"/>
      </c>
      <c r="Q54" s="212">
        <f t="shared" si="0"/>
      </c>
      <c r="R54" s="214">
        <f t="shared" si="9"/>
      </c>
      <c r="S54" s="230">
        <f t="shared" si="10"/>
      </c>
      <c r="T54" s="230">
        <f t="shared" si="11"/>
      </c>
      <c r="U54" s="231">
        <f>IF(COUNT(T54)&gt;0,IF(T54&gt;=90,"수",IF(T54&gt;=80,"우",IF(T54&gt;=70,"미",IF(T54&gt;=60,"양",IF(1&lt;T54&lt;60,"가"))))),"")</f>
      </c>
      <c r="V54" s="230">
        <f t="shared" si="13"/>
      </c>
      <c r="W54" s="231">
        <f t="shared" si="21"/>
      </c>
      <c r="X54" s="231">
        <f t="shared" si="22"/>
      </c>
      <c r="Y54" s="164"/>
      <c r="Z54" s="97"/>
      <c r="AA54" s="98">
        <f t="shared" si="14"/>
      </c>
      <c r="AB54" s="98">
        <f t="shared" si="15"/>
      </c>
      <c r="AC54" s="98">
        <f t="shared" si="16"/>
      </c>
      <c r="AD54" s="98">
        <f t="shared" si="17"/>
      </c>
      <c r="AE54" s="98">
        <f t="shared" si="18"/>
      </c>
      <c r="AF54" s="98">
        <f t="shared" si="19"/>
      </c>
      <c r="AG54" s="98">
        <f t="shared" si="20"/>
      </c>
      <c r="AH54" s="98"/>
    </row>
    <row r="55" spans="1:34" ht="14.25">
      <c r="A55" s="163">
        <f>IF(COUNTA(명렬표!C57)&gt;0,명렬표!C57,"")</f>
      </c>
      <c r="B55" s="164">
        <f>IF(COUNTA(명렬표!D57)&gt;0,명렬표!D57,"")</f>
      </c>
      <c r="C55" s="213">
        <f>IF(COUNTA(1학기중간!O57)&gt;0,1학기중간!O57,"")</f>
      </c>
      <c r="D55" s="212">
        <f>IF(COUNTA(1학기중간!R57)&gt;0,1학기중간!R57,"")</f>
      </c>
      <c r="E55" s="212">
        <f t="shared" si="3"/>
      </c>
      <c r="F55" s="212">
        <f>IF(COUNTA(1학기말!P57)&gt;0,1학기말!P57,"")</f>
      </c>
      <c r="G55" s="212">
        <f>IF(COUNTA(1학기말!S57)&gt;0,1학기말!S57,"")</f>
      </c>
      <c r="H55" s="212">
        <f t="shared" si="4"/>
      </c>
      <c r="I55" s="212">
        <f t="shared" si="5"/>
      </c>
      <c r="J55" s="214">
        <f t="shared" si="6"/>
      </c>
      <c r="K55" s="213">
        <f>IF(COUNTA(2학기중간!O57)&gt;0,2학기중간!O57,"")</f>
      </c>
      <c r="L55" s="212">
        <f>IF(COUNTA(2학기중간!R57)&gt;0,2학기중간!R57,"")</f>
      </c>
      <c r="M55" s="212">
        <f t="shared" si="7"/>
      </c>
      <c r="N55" s="212">
        <f>IF(COUNTA(2학기말!O57)&gt;0,2학기말!O57,"")</f>
      </c>
      <c r="O55" s="212">
        <f>IF(COUNTA(2학기말!R57)&gt;0,2학기말!R57,"")</f>
      </c>
      <c r="P55" s="212">
        <f t="shared" si="8"/>
      </c>
      <c r="Q55" s="212">
        <f t="shared" si="0"/>
      </c>
      <c r="R55" s="214">
        <f t="shared" si="9"/>
      </c>
      <c r="S55" s="230">
        <f t="shared" si="10"/>
      </c>
      <c r="T55" s="230">
        <f t="shared" si="11"/>
      </c>
      <c r="U55" s="231">
        <f t="shared" si="12"/>
      </c>
      <c r="V55" s="230">
        <f t="shared" si="13"/>
      </c>
      <c r="W55" s="231">
        <f t="shared" si="21"/>
      </c>
      <c r="X55" s="231">
        <f t="shared" si="22"/>
      </c>
      <c r="Y55" s="164"/>
      <c r="Z55" s="97"/>
      <c r="AA55" s="98">
        <f t="shared" si="14"/>
      </c>
      <c r="AB55" s="98">
        <f t="shared" si="15"/>
      </c>
      <c r="AC55" s="98">
        <f t="shared" si="16"/>
      </c>
      <c r="AD55" s="98">
        <f t="shared" si="17"/>
      </c>
      <c r="AE55" s="98">
        <f t="shared" si="18"/>
      </c>
      <c r="AF55" s="98">
        <f t="shared" si="19"/>
      </c>
      <c r="AG55" s="98">
        <f t="shared" si="20"/>
      </c>
      <c r="AH55" s="98"/>
    </row>
    <row r="56" spans="1:34" ht="15" thickBot="1">
      <c r="A56" s="163">
        <f>IF(COUNTA(명렬표!C58)&gt;0,명렬표!C58,"")</f>
      </c>
      <c r="B56" s="164">
        <f>IF(COUNTA(명렬표!D58)&gt;0,명렬표!D58,"")</f>
      </c>
      <c r="C56" s="213">
        <f>IF(COUNTA(1학기중간!O58)&gt;0,1학기중간!O58,"")</f>
      </c>
      <c r="D56" s="212">
        <f>IF(COUNTA(1학기중간!R58)&gt;0,1학기중간!R58,"")</f>
      </c>
      <c r="E56" s="212">
        <f>IF(COUNT(C56:D56)&gt;0,SUM(C56:D56),"")</f>
      </c>
      <c r="F56" s="212">
        <f>IF(COUNTA(1학기말!P58)&gt;0,1학기말!P58,"")</f>
      </c>
      <c r="G56" s="212">
        <f>IF(COUNTA(1학기말!S58)&gt;0,1학기말!S58,"")</f>
      </c>
      <c r="H56" s="212">
        <f>IF(COUNT(F56:G56)&gt;0,SUM(F56:G56),"")</f>
      </c>
      <c r="I56" s="212">
        <f t="shared" si="5"/>
      </c>
      <c r="J56" s="214">
        <f t="shared" si="6"/>
      </c>
      <c r="K56" s="213">
        <f>IF(COUNTA(2학기중간!O58)&gt;0,2학기중간!O58,"")</f>
      </c>
      <c r="L56" s="212">
        <f>IF(COUNTA(2학기중간!R58)&gt;0,2학기중간!R58,"")</f>
      </c>
      <c r="M56" s="215">
        <f>IF(COUNT(K56:L56)&gt;0,SUM(K56:L56),"")</f>
      </c>
      <c r="N56" s="215">
        <f>IF(COUNTA(1학기중간!N58)&gt;0,1학기중간!N58,"")</f>
      </c>
      <c r="O56" s="215">
        <f>IF(COUNTA(1학기중간!O58)&gt;0,1학기중간!O58,"")</f>
      </c>
      <c r="P56" s="215">
        <f>IF(COUNT(N56:O56)&gt;0,SUM(N56:O56),"")</f>
      </c>
      <c r="Q56" s="212">
        <f t="shared" si="0"/>
      </c>
      <c r="R56" s="214">
        <f t="shared" si="9"/>
      </c>
      <c r="S56" s="230">
        <f t="shared" si="10"/>
      </c>
      <c r="T56" s="230">
        <f t="shared" si="11"/>
      </c>
      <c r="U56" s="231">
        <f t="shared" si="12"/>
      </c>
      <c r="V56" s="230">
        <f>IF(COUNT($T56)&gt;0,IF(U56="수",5,IF(U56="우",4,IF(U56="미",3,IF(U56="양",2,1)))),"")</f>
      </c>
      <c r="W56" s="231">
        <f t="shared" si="21"/>
      </c>
      <c r="X56" s="231">
        <f t="shared" si="22"/>
      </c>
      <c r="Y56" s="164"/>
      <c r="Z56" s="97"/>
      <c r="AA56" s="98">
        <f>IF(COUNT($T56)&gt;0,IF($T56&gt;=90,"수",IF($T56&gt;=80,"우",IF($T56&gt;=70,"미",IF($T56&gt;=60,"양","가")))),"")</f>
      </c>
      <c r="AB56" s="98">
        <f>IF(COUNT($T56)&gt;0,IF($T56&gt;=88,"수",IF($T56&gt;=77,"우",IF($T56&gt;=65,"미",IF($T56&gt;=53,"양","가")))),"")</f>
      </c>
      <c r="AC56" s="98">
        <f>IF(COUNT($T56)&gt;0,IF($T56&gt;=87,"수",IF($T56&gt;=73,"우",IF($T56&gt;=60,"미",IF($T56&gt;=47,"양","가")))),"")</f>
      </c>
      <c r="AD56" s="98">
        <f>IF(COUNT($T56)&gt;0,IF($T56&gt;=85,"수",IF($T56&gt;=70,"우",IF($T56&gt;=55,"미",IF($T56&gt;=40,"양","가")))),"")</f>
      </c>
      <c r="AE56" s="98">
        <f>IF(COUNT($T56)&gt;0,IF($T56&gt;=83,"수",IF($T56&gt;=67,"우",IF($T56&gt;=50,"미",IF($T56&gt;=33,"양","가")))),"")</f>
      </c>
      <c r="AF56" s="98">
        <f>IF(COUNT($T56)&gt;0,IF($T56&gt;=82,"수",IF($T56&gt;=63,"우",IF($T56&gt;=45,"미",IF($T56&gt;=27,"양","가")))),"")</f>
      </c>
      <c r="AG56" s="98">
        <f>IF(COUNT($T56)&gt;0,IF($T56&gt;=80,"수",IF($T56&gt;=60,"우",IF($T56&gt;=40,"미",IF($T56&gt;=20,"양","가")))),"")</f>
      </c>
      <c r="AH56" s="98"/>
    </row>
    <row r="57" spans="1:34" ht="14.25">
      <c r="A57" s="169" t="s">
        <v>24</v>
      </c>
      <c r="B57" s="170"/>
      <c r="C57" s="171">
        <f>IF(COUNT(재적현황!$E$10)&gt;0,재적현황!$E$10,"")</f>
      </c>
      <c r="D57" s="172">
        <f>IF(COUNT(재적현황!$E$10)&gt;0,재적현황!$E$10,"")</f>
      </c>
      <c r="E57" s="172">
        <f>IF(COUNT(재적현황!$E$10)&gt;0,재적현황!$E$10,"")</f>
      </c>
      <c r="F57" s="172">
        <f>IF(COUNT(재적현황!$H$10)&gt;0,재적현황!$H$10,"")</f>
        <v>20</v>
      </c>
      <c r="G57" s="172">
        <f>IF(COUNT(재적현황!$H$10)&gt;0,재적현황!$H$10,"")</f>
        <v>20</v>
      </c>
      <c r="H57" s="172">
        <f>IF(COUNT(재적현황!$H$10)&gt;0,재적현황!$H$10,"")</f>
        <v>20</v>
      </c>
      <c r="I57" s="172">
        <f>IF(COUNT(재적현황!$H$10)&gt;0,재적현황!$H$10,"")</f>
        <v>20</v>
      </c>
      <c r="J57" s="173">
        <f>IF(COUNT(재적현황!$H$10)&gt;0,재적현황!$H$10,"")</f>
        <v>20</v>
      </c>
      <c r="K57" s="171">
        <f>IF(COUNT(재적현황!$K$10)&gt;0,재적현황!$K$10,"")</f>
      </c>
      <c r="L57" s="172">
        <f>IF(COUNT(재적현황!$K$10)&gt;0,재적현황!$K$10,"")</f>
      </c>
      <c r="M57" s="172">
        <f>IF(COUNT(재적현황!$K$10)&gt;0,재적현황!$K$10,"")</f>
      </c>
      <c r="N57" s="172">
        <f>IF(COUNT(재적현황!$N$10)&gt;0,재적현황!$N$10,"")</f>
      </c>
      <c r="O57" s="172">
        <f>IF(COUNT(재적현황!$N$10)&gt;0,재적현황!$N$10,"")</f>
      </c>
      <c r="P57" s="172">
        <f>IF(COUNT(재적현황!$N$10)&gt;0,재적현황!$N$10,"")</f>
      </c>
      <c r="Q57" s="172">
        <f>IF(COUNT(재적현황!$E$10)&gt;0,재적현황!$E$10,"")</f>
      </c>
      <c r="R57" s="173">
        <f>IF(COUNT(재적현황!$N$10)&gt;0,재적현황!$N$10,"")</f>
      </c>
      <c r="S57" s="232"/>
      <c r="T57" s="172">
        <f>IF(COUNT(재적현황!$E$10)&gt;0,재적현황!$E$10,"")</f>
      </c>
      <c r="U57" s="172">
        <f>IF(COUNT(재적현황!$E$10)&gt;0,재적현황!$E$10,"")</f>
      </c>
      <c r="V57" s="232">
        <f>IF(COUNT(재적현황!$N$10)&gt;0,재적현황!$N$10,"")</f>
      </c>
      <c r="W57" s="232">
        <f>IF(COUNT(재적현황!$N$14)&gt;0,재적현황!$N$14,"")</f>
      </c>
      <c r="X57" s="232">
        <f>IF(COUNT(재적현황!$N$14)&gt;0,재적현황!$N$14,"")</f>
      </c>
      <c r="Y57" s="174" t="s">
        <v>25</v>
      </c>
      <c r="Z57" s="97"/>
      <c r="AA57" s="98"/>
      <c r="AB57" s="98"/>
      <c r="AC57" s="98"/>
      <c r="AD57" s="98"/>
      <c r="AE57" s="98"/>
      <c r="AF57" s="98"/>
      <c r="AG57" s="98"/>
      <c r="AH57" s="98"/>
    </row>
    <row r="58" spans="1:34" ht="14.25">
      <c r="A58" s="175" t="s">
        <v>26</v>
      </c>
      <c r="B58" s="176"/>
      <c r="C58" s="165">
        <f>IF(COUNT(재적현황!$F$10)&gt;0,재적현황!$F$10,"")</f>
      </c>
      <c r="D58" s="166">
        <f>IF(COUNT(재적현황!$F$10)&gt;0,재적현황!$F$10,"")</f>
      </c>
      <c r="E58" s="166">
        <f>IF(COUNT(재적현황!$F$10)&gt;0,재적현황!$F$10,"")</f>
      </c>
      <c r="F58" s="166">
        <f>IF(COUNT(재적현황!$I$10)&gt;0,재적현황!$I$10,"")</f>
      </c>
      <c r="G58" s="166">
        <f>IF(COUNT(재적현황!$I$10)&gt;0,재적현황!$I$10,"")</f>
      </c>
      <c r="H58" s="166">
        <f>IF(COUNT(재적현황!$I$10)&gt;0,재적현황!$I$10,"")</f>
      </c>
      <c r="I58" s="166">
        <f>IF(COUNT(재적현황!$I$10)&gt;0,재적현황!$I$10,"")</f>
      </c>
      <c r="J58" s="167">
        <f>IF(COUNT(재적현황!$I$10)&gt;0,재적현황!$I$10,"")</f>
      </c>
      <c r="K58" s="165">
        <f>IF(COUNT(재적현황!$L$10)&gt;0,재적현황!$L$10,"")</f>
      </c>
      <c r="L58" s="166">
        <f>IF(COUNT(재적현황!$L$10)&gt;0,재적현황!$L$10,"")</f>
      </c>
      <c r="M58" s="166">
        <f>IF(COUNT(재적현황!$L$10)&gt;0,재적현황!$L$10,"")</f>
      </c>
      <c r="N58" s="166">
        <f>IF(COUNT(재적현황!$O$10)&gt;0,재적현황!$O$10,"")</f>
      </c>
      <c r="O58" s="166">
        <f>IF(COUNT(재적현황!$O$10)&gt;0,재적현황!$O$10,"")</f>
      </c>
      <c r="P58" s="166">
        <f>IF(COUNT(재적현황!$O$10)&gt;0,재적현황!$O$10,"")</f>
      </c>
      <c r="Q58" s="166">
        <f>IF(COUNT(재적현황!$F$10)&gt;0,재적현황!$F$10,"")</f>
      </c>
      <c r="R58" s="167">
        <f>IF(COUNT(재적현황!$O$10)&gt;0,재적현황!$O$10,"")</f>
      </c>
      <c r="S58" s="231"/>
      <c r="T58" s="166">
        <f>IF(COUNT(재적현황!$F$10)&gt;0,재적현황!$F$10,"")</f>
      </c>
      <c r="U58" s="166">
        <f>IF(COUNT(재적현황!$F$10)&gt;0,재적현황!$F$10,"")</f>
      </c>
      <c r="V58" s="231">
        <f>IF(COUNT(재적현황!$O$10)&gt;0,재적현황!$O$10,"")</f>
      </c>
      <c r="W58" s="231">
        <f>IF(COUNT(재적현황!$O$14)&gt;0,재적현황!$O$14,"")</f>
      </c>
      <c r="X58" s="231">
        <f>IF(COUNT(재적현황!$O$14)&gt;0,재적현황!$O$14,"")</f>
      </c>
      <c r="Y58" s="177">
        <f>IF(COUNT(T58)&gt;0,ROUND(SUM($T$60,$T$128,$T$196,$T$264)/재적현황!$P$14,2),"")</f>
      </c>
      <c r="Z58" s="97"/>
      <c r="AA58" s="98"/>
      <c r="AB58" s="98"/>
      <c r="AC58" s="98"/>
      <c r="AD58" s="98"/>
      <c r="AE58" s="98"/>
      <c r="AF58" s="98"/>
      <c r="AG58" s="98"/>
      <c r="AH58" s="98"/>
    </row>
    <row r="59" spans="1:34" ht="14.25">
      <c r="A59" s="175" t="s">
        <v>27</v>
      </c>
      <c r="B59" s="176"/>
      <c r="C59" s="165">
        <f>IF(COUNT(재적현황!$G$10)&gt;0,재적현황!$G$10,"")</f>
      </c>
      <c r="D59" s="166">
        <f>IF(COUNT(재적현황!$G$10)&gt;0,재적현황!$G$10,"")</f>
      </c>
      <c r="E59" s="166">
        <f>IF(COUNT(재적현황!$G$10)&gt;0,재적현황!$G$10,"")</f>
      </c>
      <c r="F59" s="166">
        <f>IF(COUNT(재적현황!$J$10)&gt;0,재적현황!$J$10,"")</f>
        <v>20</v>
      </c>
      <c r="G59" s="166">
        <f>IF(COUNT(재적현황!$J$10)&gt;0,재적현황!$J$10,"")</f>
        <v>20</v>
      </c>
      <c r="H59" s="166">
        <f>IF(COUNT(재적현황!$J$10)&gt;0,재적현황!$J$10,"")</f>
        <v>20</v>
      </c>
      <c r="I59" s="166">
        <f>IF(COUNT(재적현황!$J$10)&gt;0,재적현황!$J$10,"")</f>
        <v>20</v>
      </c>
      <c r="J59" s="167">
        <f>IF(COUNT(재적현황!$J$10)&gt;0,재적현황!$J$10,"")</f>
        <v>20</v>
      </c>
      <c r="K59" s="165">
        <f>IF(COUNT(재적현황!$M$10)&gt;0,재적현황!$M$10,"")</f>
      </c>
      <c r="L59" s="166">
        <f>IF(COUNT(재적현황!$M$10)&gt;0,재적현황!$M$10,"")</f>
      </c>
      <c r="M59" s="166">
        <f>IF(COUNT(재적현황!$M$10)&gt;0,재적현황!$M$10,"")</f>
      </c>
      <c r="N59" s="166">
        <f>IF(COUNT(재적현황!$P$10)&gt;0,재적현황!$P$10,"")</f>
      </c>
      <c r="O59" s="166">
        <f>IF(COUNT(재적현황!$P$10)&gt;0,재적현황!$P$10,"")</f>
      </c>
      <c r="P59" s="166">
        <f>IF(COUNT(재적현황!$P$10)&gt;0,재적현황!$P$10,"")</f>
      </c>
      <c r="Q59" s="166">
        <f>IF(COUNT(재적현황!$G$10)&gt;0,재적현황!$G$10,"")</f>
      </c>
      <c r="R59" s="167">
        <f>IF(COUNT(재적현황!$P$10)&gt;0,재적현황!$P$10,"")</f>
      </c>
      <c r="S59" s="231"/>
      <c r="T59" s="166">
        <f>IF(COUNT(재적현황!$G$10)&gt;0,재적현황!$G$10,"")</f>
      </c>
      <c r="U59" s="166">
        <f>IF(COUNT(재적현황!$G$10)&gt;0,재적현황!$G$10,"")</f>
      </c>
      <c r="V59" s="231">
        <f>IF(COUNT(재적현황!$P$10)&gt;0,재적현황!$P$10,"")</f>
      </c>
      <c r="W59" s="231">
        <f>IF(COUNT(재적현황!$P$14)&gt;0,재적현황!$P$14,"")</f>
      </c>
      <c r="X59" s="231">
        <f>IF(COUNT(재적현황!$P$14)&gt;0,재적현황!$P$14,"")</f>
      </c>
      <c r="Y59" s="178" t="s">
        <v>28</v>
      </c>
      <c r="Z59" s="97"/>
      <c r="AA59" s="98"/>
      <c r="AB59" s="98"/>
      <c r="AC59" s="98"/>
      <c r="AD59" s="98"/>
      <c r="AE59" s="98"/>
      <c r="AF59" s="98"/>
      <c r="AG59" s="98"/>
      <c r="AH59" s="98"/>
    </row>
    <row r="60" spans="1:34" ht="14.25">
      <c r="A60" s="175" t="s">
        <v>29</v>
      </c>
      <c r="B60" s="176"/>
      <c r="C60" s="165">
        <f>IF(COUNT(C7:C56)&gt;0,SUM(C7:C56),"")</f>
      </c>
      <c r="D60" s="166">
        <f aca="true" t="shared" si="23" ref="D60:R60">IF(COUNT(D7:D56)&gt;0,SUM(D7:D56),"")</f>
      </c>
      <c r="E60" s="166">
        <f t="shared" si="23"/>
      </c>
      <c r="F60" s="166">
        <f t="shared" si="23"/>
        <v>1429.6</v>
      </c>
      <c r="G60" s="166">
        <f t="shared" si="23"/>
        <v>246.6</v>
      </c>
      <c r="H60" s="166">
        <f t="shared" si="23"/>
        <v>1676.2</v>
      </c>
      <c r="I60" s="166">
        <f t="shared" si="23"/>
        <v>1676.2</v>
      </c>
      <c r="J60" s="167">
        <f t="shared" si="23"/>
        <v>1676.2</v>
      </c>
      <c r="K60" s="165">
        <f t="shared" si="23"/>
      </c>
      <c r="L60" s="166">
        <f t="shared" si="23"/>
      </c>
      <c r="M60" s="166">
        <f t="shared" si="23"/>
      </c>
      <c r="N60" s="166">
        <f t="shared" si="23"/>
      </c>
      <c r="O60" s="166">
        <f t="shared" si="23"/>
      </c>
      <c r="P60" s="166">
        <f t="shared" si="23"/>
      </c>
      <c r="Q60" s="166">
        <f>IF(COUNT(Q7:Q56)&gt;0,SUM(Q7:Q56),"")</f>
      </c>
      <c r="R60" s="167">
        <f t="shared" si="23"/>
      </c>
      <c r="S60" s="231"/>
      <c r="T60" s="166">
        <f>IF(COUNT(T7:T56)&gt;0,SUM(T7:T56),"")</f>
        <v>1676.2</v>
      </c>
      <c r="U60" s="166">
        <f>IF(COUNT(U7:U56)&gt;0,SUM(U7:U56),"")</f>
      </c>
      <c r="V60" s="231">
        <f>IF(COUNT(V7:V56)&gt;0,SUM(V7:V56),"")</f>
        <v>76</v>
      </c>
      <c r="W60" s="231"/>
      <c r="X60" s="231"/>
      <c r="Y60" s="179">
        <f>IF(COUNT($T$7:$T$56)&gt;0,ROUND(AVERAGE($T$7:$T$56),2),"")</f>
        <v>83.81</v>
      </c>
      <c r="Z60" s="97"/>
      <c r="AA60" s="98"/>
      <c r="AB60" s="98"/>
      <c r="AC60" s="98"/>
      <c r="AD60" s="98"/>
      <c r="AE60" s="98"/>
      <c r="AF60" s="98"/>
      <c r="AG60" s="98"/>
      <c r="AH60" s="98"/>
    </row>
    <row r="61" spans="1:34" ht="15" thickBot="1">
      <c r="A61" s="175" t="s">
        <v>30</v>
      </c>
      <c r="B61" s="176"/>
      <c r="C61" s="180">
        <f>IF(COUNT(C7:C56)&gt;0,ROUND(AVERAGE(C7:C56),2),"")</f>
      </c>
      <c r="D61" s="181">
        <f aca="true" t="shared" si="24" ref="D61:R61">IF(COUNT(D7:D56)&gt;0,ROUND(AVERAGE(D7:D56),2),"")</f>
      </c>
      <c r="E61" s="181">
        <f t="shared" si="24"/>
      </c>
      <c r="F61" s="181">
        <f t="shared" si="24"/>
        <v>71.48</v>
      </c>
      <c r="G61" s="181">
        <f t="shared" si="24"/>
        <v>12.33</v>
      </c>
      <c r="H61" s="181">
        <f t="shared" si="24"/>
        <v>83.81</v>
      </c>
      <c r="I61" s="181"/>
      <c r="J61" s="182">
        <f t="shared" si="24"/>
        <v>83.81</v>
      </c>
      <c r="K61" s="180">
        <f t="shared" si="24"/>
      </c>
      <c r="L61" s="181">
        <f t="shared" si="24"/>
      </c>
      <c r="M61" s="181">
        <f t="shared" si="24"/>
      </c>
      <c r="N61" s="181">
        <f t="shared" si="24"/>
      </c>
      <c r="O61" s="181">
        <f t="shared" si="24"/>
      </c>
      <c r="P61" s="181">
        <f t="shared" si="24"/>
      </c>
      <c r="Q61" s="181">
        <f>IF(COUNT(Q7:Q56)&gt;0,ROUND(AVERAGE(Q7:Q56),2),"")</f>
      </c>
      <c r="R61" s="182">
        <f t="shared" si="24"/>
      </c>
      <c r="S61" s="233"/>
      <c r="T61" s="181">
        <f>IF(COUNT(T7:T56)&gt;0,ROUND(AVERAGE(T7:T56),2),"")</f>
        <v>83.81</v>
      </c>
      <c r="U61" s="181">
        <f>IF(COUNT(U7:U56)&gt;0,ROUND(AVERAGE(U7:U56),2),"")</f>
      </c>
      <c r="V61" s="233">
        <f>IF(COUNT($V$7:$V$56)&gt;0,ROUND(AVERAGE($V$7:$V$56),2),"")</f>
        <v>3.8</v>
      </c>
      <c r="W61" s="231"/>
      <c r="X61" s="231"/>
      <c r="Y61" s="178" t="s">
        <v>31</v>
      </c>
      <c r="Z61" s="97"/>
      <c r="AA61" s="98"/>
      <c r="AB61" s="98"/>
      <c r="AC61" s="98"/>
      <c r="AD61" s="98"/>
      <c r="AE61" s="98"/>
      <c r="AF61" s="98"/>
      <c r="AG61" s="98"/>
      <c r="AH61" s="98"/>
    </row>
    <row r="62" spans="1:34" ht="14.25">
      <c r="A62" s="169" t="s">
        <v>32</v>
      </c>
      <c r="B62" s="170"/>
      <c r="C62" s="171"/>
      <c r="D62" s="172"/>
      <c r="E62" s="172">
        <f>IF(COUNT(E7:E56)&gt;0,COUNTIF(E7:E56,"&gt;=90"),"")</f>
      </c>
      <c r="F62" s="172"/>
      <c r="G62" s="172"/>
      <c r="H62" s="172">
        <f>IF(COUNT(H7:H56)&gt;0,COUNTIF(H7:H56,"&gt;=90"),"")</f>
        <v>2</v>
      </c>
      <c r="I62" s="172"/>
      <c r="J62" s="173">
        <f>IF(COUNT(J7:J56)&gt;0,COUNTIF(J7:J56,"&gt;=90"),"")</f>
        <v>2</v>
      </c>
      <c r="K62" s="171"/>
      <c r="L62" s="172"/>
      <c r="M62" s="172">
        <f>IF(COUNT(M7:M56)&gt;0,COUNTIF(M7:M56,"&gt;=90"),"")</f>
      </c>
      <c r="N62" s="172"/>
      <c r="O62" s="172"/>
      <c r="P62" s="172">
        <f>IF(COUNT(P7:P56)&gt;0,COUNTIF(P7:P56,"&gt;=90"),"")</f>
      </c>
      <c r="Q62" s="172"/>
      <c r="R62" s="173">
        <f>IF(COUNT(R7:R56)&gt;0,COUNTIF(R7:R56,"&gt;=90"),"")</f>
      </c>
      <c r="S62" s="172"/>
      <c r="T62" s="212">
        <f aca="true" t="shared" si="25" ref="T62:T68">IF(COUNT(E62,H62,M62,P62)&gt;0,ROUND(AVERAGE(E62,H62,M62,P62),1),"")</f>
        <v>2</v>
      </c>
      <c r="U62" s="184" t="s">
        <v>33</v>
      </c>
      <c r="V62" s="185">
        <f>IF(COUNT(V7:V56)&gt;0,COUNTIF(V7:V56,5),"")</f>
        <v>2</v>
      </c>
      <c r="W62" s="172"/>
      <c r="X62" s="173"/>
      <c r="Y62" s="177">
        <f>IF(COUNT(T60)&gt;0,ROUND(AVERAGE($Y$64,$Y$132,$Y$200,$Y$268),2),"")</f>
        <v>3.8</v>
      </c>
      <c r="Z62" s="97"/>
      <c r="AA62" s="98"/>
      <c r="AB62" s="98"/>
      <c r="AC62" s="98"/>
      <c r="AD62" s="98"/>
      <c r="AE62" s="98"/>
      <c r="AF62" s="98"/>
      <c r="AG62" s="98"/>
      <c r="AH62" s="98"/>
    </row>
    <row r="63" spans="1:34" ht="14.25">
      <c r="A63" s="175" t="s">
        <v>34</v>
      </c>
      <c r="B63" s="176"/>
      <c r="C63" s="165"/>
      <c r="D63" s="166"/>
      <c r="E63" s="166">
        <f>IF(COUNT(E7:E56)&gt;0,COUNTIF(E7:E56,"&gt;=80")-E62,"")</f>
      </c>
      <c r="F63" s="166"/>
      <c r="G63" s="166"/>
      <c r="H63" s="166">
        <f>IF(COUNT(H7:H56)&gt;0,COUNTIF(H7:H56,"&gt;=80")-H62,"")</f>
        <v>12</v>
      </c>
      <c r="I63" s="166"/>
      <c r="J63" s="167">
        <f>IF(COUNT(J7:J56)&gt;0,COUNTIF(J7:J56,"&gt;=80")-J62,"")</f>
        <v>12</v>
      </c>
      <c r="K63" s="165"/>
      <c r="L63" s="166"/>
      <c r="M63" s="166">
        <f>IF(COUNT(M7:M56)&gt;0,COUNTIF(M7:M56,"&gt;=80")-M62,"")</f>
      </c>
      <c r="N63" s="166"/>
      <c r="O63" s="166"/>
      <c r="P63" s="166">
        <f>IF(COUNT(P7:P56)&gt;0,COUNTIF(P7:P56,"&gt;=80")-P62,"")</f>
      </c>
      <c r="Q63" s="166"/>
      <c r="R63" s="167">
        <f>IF(COUNT(R7:R56)&gt;0,COUNTIF(R7:R56,"&gt;=80")-R62,"")</f>
      </c>
      <c r="S63" s="166"/>
      <c r="T63" s="212">
        <f t="shared" si="25"/>
        <v>12</v>
      </c>
      <c r="U63" s="186" t="s">
        <v>35</v>
      </c>
      <c r="V63" s="187">
        <f>IF(COUNT(V7:V56)&gt;0,COUNTIF(V7:V56,4),"")</f>
        <v>12</v>
      </c>
      <c r="W63" s="166"/>
      <c r="X63" s="167"/>
      <c r="Y63" s="178" t="s">
        <v>36</v>
      </c>
      <c r="Z63" s="97"/>
      <c r="AA63" s="98"/>
      <c r="AB63" s="98"/>
      <c r="AC63" s="98"/>
      <c r="AD63" s="98"/>
      <c r="AE63" s="98"/>
      <c r="AF63" s="98"/>
      <c r="AG63" s="98"/>
      <c r="AH63" s="98"/>
    </row>
    <row r="64" spans="1:34" ht="15" thickBot="1">
      <c r="A64" s="175" t="s">
        <v>37</v>
      </c>
      <c r="B64" s="176"/>
      <c r="C64" s="165"/>
      <c r="D64" s="166"/>
      <c r="E64" s="166">
        <f>IF(COUNT(E7:E56)&gt;0,COUNTIF(E7:E56,"&gt;=70")-E62-E63,"")</f>
      </c>
      <c r="F64" s="166"/>
      <c r="G64" s="166"/>
      <c r="H64" s="166">
        <f>IF(COUNT(H7:H56)&gt;0,COUNTIF(H7:H56,"&gt;=70")-H62-H63,"")</f>
        <v>6</v>
      </c>
      <c r="I64" s="166"/>
      <c r="J64" s="167">
        <f>IF(COUNT(J7:J56)&gt;0,COUNTIF(J7:J56,"&gt;=70")-J62-J63,"")</f>
        <v>6</v>
      </c>
      <c r="K64" s="165"/>
      <c r="L64" s="166"/>
      <c r="M64" s="166">
        <f>IF(COUNT(M7:M56)&gt;0,COUNTIF(M7:M56,"&gt;=70")-M62-M63,"")</f>
      </c>
      <c r="N64" s="166"/>
      <c r="O64" s="166"/>
      <c r="P64" s="166">
        <f>IF(COUNT(P7:P56)&gt;0,COUNTIF(P7:P56,"&gt;=70")-P62-P63,"")</f>
      </c>
      <c r="Q64" s="166"/>
      <c r="R64" s="167">
        <f>IF(COUNT(R7:R56)&gt;0,COUNTIF(R7:R56,"&gt;=70")-R62-R63,"")</f>
      </c>
      <c r="S64" s="166"/>
      <c r="T64" s="212">
        <f t="shared" si="25"/>
        <v>6</v>
      </c>
      <c r="U64" s="186" t="s">
        <v>38</v>
      </c>
      <c r="V64" s="187">
        <f>IF(COUNT(V7:V56)&gt;0,COUNTIF(V7:V56,3),"")</f>
        <v>6</v>
      </c>
      <c r="W64" s="166"/>
      <c r="X64" s="167"/>
      <c r="Y64" s="188">
        <f>IF(COUNT($V$7:$V$56)&gt;0,ROUND(AVERAGE($V$7:$V$56),2),"")</f>
        <v>3.8</v>
      </c>
      <c r="Z64" s="97"/>
      <c r="AA64" s="98"/>
      <c r="AB64" s="98"/>
      <c r="AC64" s="98"/>
      <c r="AD64" s="98"/>
      <c r="AE64" s="98"/>
      <c r="AF64" s="98"/>
      <c r="AG64" s="98"/>
      <c r="AH64" s="98"/>
    </row>
    <row r="65" spans="1:34" ht="14.25">
      <c r="A65" s="175" t="s">
        <v>39</v>
      </c>
      <c r="B65" s="176"/>
      <c r="C65" s="165"/>
      <c r="D65" s="166"/>
      <c r="E65" s="166">
        <f>IF(COUNT(E7:E56)&gt;0,COUNTIF(E7:E56,"&gt;=60")-E62-E63-E64,"")</f>
      </c>
      <c r="F65" s="166"/>
      <c r="G65" s="166"/>
      <c r="H65" s="166">
        <f>IF(COUNT(H7:H56)&gt;0,COUNTIF(H7:H56,"&gt;=60")-H62-H63-H64,"")</f>
        <v>0</v>
      </c>
      <c r="I65" s="166"/>
      <c r="J65" s="167">
        <f>IF(COUNT(J7:J56)&gt;0,COUNTIF(J7:J56,"&gt;=60")-J62-J63-J64,"")</f>
        <v>0</v>
      </c>
      <c r="K65" s="165"/>
      <c r="L65" s="166"/>
      <c r="M65" s="166">
        <f>IF(COUNT(M7:M56)&gt;0,COUNTIF(M7:M56,"&gt;=60")-M62-M63-M64,"")</f>
      </c>
      <c r="N65" s="166"/>
      <c r="O65" s="166"/>
      <c r="P65" s="166">
        <f>IF(COUNT(P7:P56)&gt;0,COUNTIF(P7:P56,"&gt;=60")-P62-P63-P64,"")</f>
      </c>
      <c r="Q65" s="166"/>
      <c r="R65" s="167">
        <f>IF(COUNT(R7:R56)&gt;0,COUNTIF(R7:R56,"&gt;=60")-R62-R63-R64,"")</f>
      </c>
      <c r="S65" s="166"/>
      <c r="T65" s="212">
        <f t="shared" si="25"/>
        <v>0</v>
      </c>
      <c r="U65" s="186" t="s">
        <v>40</v>
      </c>
      <c r="V65" s="187">
        <f>IF(COUNT(V7:V56)&gt;0,COUNTIF(V7:V56,2),"")</f>
        <v>0</v>
      </c>
      <c r="W65" s="166"/>
      <c r="X65" s="167"/>
      <c r="Y65" s="164"/>
      <c r="Z65" s="97"/>
      <c r="AA65" s="98"/>
      <c r="AB65" s="98"/>
      <c r="AC65" s="98"/>
      <c r="AD65" s="98"/>
      <c r="AE65" s="98"/>
      <c r="AF65" s="98"/>
      <c r="AG65" s="98"/>
      <c r="AH65" s="98"/>
    </row>
    <row r="66" spans="1:34" ht="15" thickBot="1">
      <c r="A66" s="175" t="s">
        <v>41</v>
      </c>
      <c r="B66" s="176"/>
      <c r="C66" s="165"/>
      <c r="D66" s="166"/>
      <c r="E66" s="166">
        <f>IF(COUNT(E7:E56)&gt;0,COUNTIF(E7:E56,"&gt;=50")-E62-E63-E64-E65,"")</f>
      </c>
      <c r="F66" s="166"/>
      <c r="G66" s="166"/>
      <c r="H66" s="166">
        <f>IF(COUNT(H7:H56)&gt;0,COUNTIF(H7:H56,"&gt;=50")-H62-H63-H64-H65,"")</f>
        <v>0</v>
      </c>
      <c r="I66" s="166"/>
      <c r="J66" s="167">
        <f>IF(COUNT(J7:J56)&gt;0,COUNTIF(J7:J56,"&gt;=50")-J62-J63-J64-J65,"")</f>
        <v>0</v>
      </c>
      <c r="K66" s="165"/>
      <c r="L66" s="166"/>
      <c r="M66" s="166">
        <f>IF(COUNT(M7:M56)&gt;0,COUNTIF(M7:M56,"&gt;=50")-M62-M63-M64-M65,"")</f>
      </c>
      <c r="N66" s="166"/>
      <c r="O66" s="166"/>
      <c r="P66" s="166">
        <f>IF(COUNT(P7:P56)&gt;0,COUNTIF(P7:P56,"&gt;=50")-P62-P63-P64-P65,"")</f>
      </c>
      <c r="Q66" s="166"/>
      <c r="R66" s="167">
        <f>IF(COUNT(R7:R56)&gt;0,COUNTIF(R7:R56,"&gt;=50")-R62-R63-R64-R65,"")</f>
      </c>
      <c r="S66" s="166"/>
      <c r="T66" s="212">
        <f t="shared" si="25"/>
        <v>0</v>
      </c>
      <c r="U66" s="189" t="s">
        <v>42</v>
      </c>
      <c r="V66" s="190">
        <f>IF(COUNT(V7:V56)&gt;0,COUNTIF(V7:V56,1),"")</f>
        <v>0</v>
      </c>
      <c r="W66" s="166"/>
      <c r="X66" s="167"/>
      <c r="Y66" s="164"/>
      <c r="Z66" s="97"/>
      <c r="AA66" s="98"/>
      <c r="AB66" s="98"/>
      <c r="AC66" s="98"/>
      <c r="AD66" s="98"/>
      <c r="AE66" s="98"/>
      <c r="AF66" s="98"/>
      <c r="AG66" s="98"/>
      <c r="AH66" s="98"/>
    </row>
    <row r="67" spans="1:34" ht="15" thickBot="1">
      <c r="A67" s="175" t="s">
        <v>43</v>
      </c>
      <c r="B67" s="176"/>
      <c r="C67" s="165"/>
      <c r="D67" s="166"/>
      <c r="E67" s="166">
        <f>IF(COUNT(E7:E56)&gt;0,COUNTIF(E7:E56,"&gt;=40")-E62-E63-E64-E65-E66,"")</f>
      </c>
      <c r="F67" s="166"/>
      <c r="G67" s="166"/>
      <c r="H67" s="166">
        <f>IF(COUNT(H7:H56)&gt;0,COUNTIF(H7:H56,"&gt;=40")-H62-H63-H64-H65-H66,"")</f>
        <v>0</v>
      </c>
      <c r="I67" s="166"/>
      <c r="J67" s="167">
        <f>IF(COUNT(J7:J56)&gt;0,COUNTIF(J7:J56,"&gt;=40")-J62-J63-J64-J65-J66,"")</f>
        <v>0</v>
      </c>
      <c r="K67" s="165"/>
      <c r="L67" s="166"/>
      <c r="M67" s="166">
        <f>IF(COUNT(M7:M56)&gt;0,COUNTIF(M7:M56,"&gt;=40")-M62-M63-M64-M65-M66,"")</f>
      </c>
      <c r="N67" s="166"/>
      <c r="O67" s="166"/>
      <c r="P67" s="166">
        <f>IF(COUNT(P7:P56)&gt;0,COUNTIF(P7:P56,"&gt;=40")-P62-P63-P64-P65-P66,"")</f>
      </c>
      <c r="Q67" s="166"/>
      <c r="R67" s="167">
        <f>IF(COUNT(R7:R56)&gt;0,COUNTIF(R7:R56,"&gt;=40")-R62-R63-R64-R65-R66,"")</f>
      </c>
      <c r="S67" s="166"/>
      <c r="T67" s="212">
        <f t="shared" si="25"/>
        <v>0</v>
      </c>
      <c r="U67" s="234" t="s">
        <v>19</v>
      </c>
      <c r="V67" s="191">
        <f>IF(COUNT(V62:V66)&gt;0,SUM(V62:V66),"")</f>
        <v>20</v>
      </c>
      <c r="W67" s="166"/>
      <c r="X67" s="167"/>
      <c r="Y67" s="164"/>
      <c r="Z67" s="97"/>
      <c r="AA67" s="98"/>
      <c r="AB67" s="98"/>
      <c r="AC67" s="98"/>
      <c r="AD67" s="98"/>
      <c r="AE67" s="98"/>
      <c r="AF67" s="98"/>
      <c r="AG67" s="98"/>
      <c r="AH67" s="98"/>
    </row>
    <row r="68" spans="1:34" ht="15" thickBot="1">
      <c r="A68" s="192" t="s">
        <v>44</v>
      </c>
      <c r="B68" s="193"/>
      <c r="C68" s="194"/>
      <c r="D68" s="168"/>
      <c r="E68" s="168">
        <f>IF(COUNT(E7:E56)&gt;0,COUNTIF(E7:E56,"&lt;=39"),"")</f>
      </c>
      <c r="F68" s="168"/>
      <c r="G68" s="168"/>
      <c r="H68" s="168">
        <f>IF(COUNT(H7:H56)&gt;0,COUNTIF(H7:H56,"&lt;=39"),"")</f>
        <v>0</v>
      </c>
      <c r="I68" s="168"/>
      <c r="J68" s="195">
        <f>IF(COUNT(J7:J56)&gt;0,COUNTIF(J7:J56,"&lt;=39"),"")</f>
        <v>0</v>
      </c>
      <c r="K68" s="194"/>
      <c r="L68" s="168"/>
      <c r="M68" s="168">
        <f>IF(COUNT(M7:M56)&gt;0,COUNTIF(M7:M56,"&lt;=39"),"")</f>
      </c>
      <c r="N68" s="168"/>
      <c r="O68" s="168"/>
      <c r="P68" s="168">
        <f>IF(COUNT(P7:P56)&gt;0,COUNTIF(P7:P56,"&lt;=39"),"")</f>
      </c>
      <c r="Q68" s="168"/>
      <c r="R68" s="195">
        <f>IF(COUNT(R7:R56)&gt;0,COUNTIF(R7:R56,"&lt;=39"),"")</f>
      </c>
      <c r="S68" s="168"/>
      <c r="T68" s="212">
        <f t="shared" si="25"/>
        <v>0</v>
      </c>
      <c r="U68" s="168"/>
      <c r="V68" s="168"/>
      <c r="W68" s="168"/>
      <c r="X68" s="195"/>
      <c r="Y68" s="196"/>
      <c r="Z68" s="97"/>
      <c r="AA68" s="98"/>
      <c r="AB68" s="98"/>
      <c r="AC68" s="98"/>
      <c r="AD68" s="98"/>
      <c r="AE68" s="98"/>
      <c r="AF68" s="98"/>
      <c r="AG68" s="98"/>
      <c r="AH68" s="98"/>
    </row>
    <row r="69" spans="1:34" ht="15" thickBot="1">
      <c r="A69" s="197" t="str">
        <f>IF(COUNTA(기초자료!$E$13)&gt;0,"("&amp;기초자료!$E$13&amp;")"&amp;"과 성적전표","")</f>
        <v>(미술)과 성적전표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29"/>
      <c r="AA69" s="129"/>
      <c r="AB69" s="99"/>
      <c r="AC69" s="99"/>
      <c r="AD69" s="99"/>
      <c r="AE69" s="99"/>
      <c r="AF69" s="99"/>
      <c r="AG69" s="99"/>
      <c r="AH69" s="99"/>
    </row>
    <row r="70" spans="1:34" ht="14.25">
      <c r="A70" s="133"/>
      <c r="B70" s="199"/>
      <c r="C70" s="130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5"/>
      <c r="P70" s="294" t="s">
        <v>78</v>
      </c>
      <c r="Q70" s="297" t="s">
        <v>50</v>
      </c>
      <c r="R70" s="298"/>
      <c r="S70" s="297" t="s">
        <v>79</v>
      </c>
      <c r="T70" s="298"/>
      <c r="U70" s="297" t="s">
        <v>80</v>
      </c>
      <c r="V70" s="299"/>
      <c r="W70" s="297" t="s">
        <v>81</v>
      </c>
      <c r="X70" s="300"/>
      <c r="Y70" s="144"/>
      <c r="Z70" s="131"/>
      <c r="AA70" s="129"/>
      <c r="AB70" s="99"/>
      <c r="AC70" s="99"/>
      <c r="AD70" s="99"/>
      <c r="AE70" s="99"/>
      <c r="AF70" s="99"/>
      <c r="AG70" s="99"/>
      <c r="AH70" s="99"/>
    </row>
    <row r="71" spans="1:34" ht="14.25">
      <c r="A71" s="133"/>
      <c r="B71" s="130" t="str">
        <f>IF(COUNTA(기초자료!$D$7)&gt;0,기초자료!$D$7&amp;"학년도","")</f>
        <v>99학년도</v>
      </c>
      <c r="C71" s="134"/>
      <c r="D71" s="130" t="str">
        <f>IF(COUNTA(기초자료!$J$7)&gt;0,"제"&amp;기초자료!$J$7&amp;"학년"&amp;재적현황!$D$10&amp;"반","")</f>
        <v>제1학년1반</v>
      </c>
      <c r="E71" s="130"/>
      <c r="F71" s="134"/>
      <c r="G71" s="199"/>
      <c r="H71" s="199"/>
      <c r="I71" s="130" t="str">
        <f>IF(기초자료!$D$7&gt;0,"학과담임","")</f>
        <v>학과담임</v>
      </c>
      <c r="J71" s="130"/>
      <c r="K71" s="199"/>
      <c r="L71" s="130" t="str">
        <f>IF(COUNTA(기초자료!$E$14)&gt;0,기초자료!$E$14&amp;"(인)","")</f>
        <v>맹 범 호(인)</v>
      </c>
      <c r="M71" s="130"/>
      <c r="N71" s="199"/>
      <c r="O71" s="135"/>
      <c r="P71" s="295"/>
      <c r="Q71" s="301"/>
      <c r="R71" s="302"/>
      <c r="S71" s="282"/>
      <c r="T71" s="302"/>
      <c r="U71" s="282"/>
      <c r="V71" s="283"/>
      <c r="W71" s="286"/>
      <c r="X71" s="287"/>
      <c r="Y71" s="144"/>
      <c r="Z71" s="131"/>
      <c r="AA71" s="129"/>
      <c r="AB71" s="99"/>
      <c r="AC71" s="99"/>
      <c r="AD71" s="99"/>
      <c r="AE71" s="99"/>
      <c r="AF71" s="99"/>
      <c r="AG71" s="99"/>
      <c r="AH71" s="99"/>
    </row>
    <row r="72" spans="1:34" ht="15" thickBot="1">
      <c r="A72" s="136"/>
      <c r="B72" s="137"/>
      <c r="C72" s="138"/>
      <c r="D72" s="138"/>
      <c r="E72" s="200"/>
      <c r="F72" s="138"/>
      <c r="G72" s="138"/>
      <c r="H72" s="138"/>
      <c r="I72" s="138"/>
      <c r="J72" s="138"/>
      <c r="K72" s="138"/>
      <c r="L72" s="138"/>
      <c r="M72" s="138"/>
      <c r="N72" s="138"/>
      <c r="O72" s="140"/>
      <c r="P72" s="296"/>
      <c r="Q72" s="303"/>
      <c r="R72" s="304"/>
      <c r="S72" s="303"/>
      <c r="T72" s="304"/>
      <c r="U72" s="284"/>
      <c r="V72" s="285"/>
      <c r="W72" s="284"/>
      <c r="X72" s="288"/>
      <c r="Y72" s="145"/>
      <c r="Z72" s="131"/>
      <c r="AA72" s="129"/>
      <c r="AB72" s="99"/>
      <c r="AC72" s="99"/>
      <c r="AD72" s="99"/>
      <c r="AE72" s="99"/>
      <c r="AF72" s="99"/>
      <c r="AG72" s="99"/>
      <c r="AH72" s="99"/>
    </row>
    <row r="73" spans="1:34" ht="15.75" thickBot="1">
      <c r="A73" s="289" t="s">
        <v>116</v>
      </c>
      <c r="B73" s="291" t="s">
        <v>117</v>
      </c>
      <c r="C73" s="279" t="s">
        <v>118</v>
      </c>
      <c r="D73" s="280"/>
      <c r="E73" s="280"/>
      <c r="F73" s="293" t="s">
        <v>72</v>
      </c>
      <c r="G73" s="280"/>
      <c r="H73" s="280"/>
      <c r="I73" s="277" t="s">
        <v>68</v>
      </c>
      <c r="J73" s="277" t="s">
        <v>69</v>
      </c>
      <c r="K73" s="293" t="s">
        <v>75</v>
      </c>
      <c r="L73" s="280"/>
      <c r="M73" s="280"/>
      <c r="N73" s="293" t="s">
        <v>76</v>
      </c>
      <c r="O73" s="280"/>
      <c r="P73" s="280"/>
      <c r="Q73" s="277" t="s">
        <v>68</v>
      </c>
      <c r="R73" s="277" t="s">
        <v>69</v>
      </c>
      <c r="S73" s="279" t="s">
        <v>119</v>
      </c>
      <c r="T73" s="280"/>
      <c r="U73" s="280"/>
      <c r="V73" s="280"/>
      <c r="W73" s="280"/>
      <c r="X73" s="280"/>
      <c r="Y73" s="281"/>
      <c r="Z73" s="122"/>
      <c r="AA73" s="97"/>
      <c r="AB73" s="99"/>
      <c r="AC73" s="99"/>
      <c r="AD73" s="99"/>
      <c r="AE73" s="99"/>
      <c r="AF73" s="99"/>
      <c r="AG73" s="99"/>
      <c r="AH73" s="99"/>
    </row>
    <row r="74" spans="1:34" ht="43.5" thickBot="1">
      <c r="A74" s="290"/>
      <c r="B74" s="292"/>
      <c r="C74" s="123" t="s">
        <v>73</v>
      </c>
      <c r="D74" s="124" t="s">
        <v>74</v>
      </c>
      <c r="E74" s="124" t="s">
        <v>50</v>
      </c>
      <c r="F74" s="123" t="s">
        <v>73</v>
      </c>
      <c r="G74" s="124" t="s">
        <v>74</v>
      </c>
      <c r="H74" s="126" t="s">
        <v>50</v>
      </c>
      <c r="I74" s="278"/>
      <c r="J74" s="278"/>
      <c r="K74" s="123" t="s">
        <v>73</v>
      </c>
      <c r="L74" s="124" t="s">
        <v>74</v>
      </c>
      <c r="M74" s="124" t="s">
        <v>50</v>
      </c>
      <c r="N74" s="123" t="s">
        <v>73</v>
      </c>
      <c r="O74" s="124" t="s">
        <v>74</v>
      </c>
      <c r="P74" s="126" t="s">
        <v>50</v>
      </c>
      <c r="Q74" s="278"/>
      <c r="R74" s="278"/>
      <c r="S74" s="124" t="s">
        <v>68</v>
      </c>
      <c r="T74" s="124" t="s">
        <v>69</v>
      </c>
      <c r="U74" s="124" t="s">
        <v>21</v>
      </c>
      <c r="V74" s="124" t="s">
        <v>22</v>
      </c>
      <c r="W74" s="124" t="s">
        <v>104</v>
      </c>
      <c r="X74" s="124" t="s">
        <v>23</v>
      </c>
      <c r="Y74" s="125" t="s">
        <v>70</v>
      </c>
      <c r="Z74" s="122"/>
      <c r="AA74" s="97"/>
      <c r="AB74" s="99"/>
      <c r="AC74" s="99"/>
      <c r="AD74" s="99"/>
      <c r="AE74" s="99"/>
      <c r="AF74" s="99"/>
      <c r="AG74" s="99"/>
      <c r="AH74" s="99"/>
    </row>
    <row r="75" spans="1:34" ht="14.25">
      <c r="A75" s="163">
        <f>IF(COUNTA(명렬표!F9)&gt;0,명렬표!F9,"")</f>
      </c>
      <c r="B75" s="164">
        <f>IF(COUNTA(명렬표!G9)&gt;0,명렬표!G9,"")</f>
      </c>
      <c r="C75" s="216">
        <f>IF(COUNTA(1학기중간!O77)&gt;0,1학기중간!O77,"")</f>
      </c>
      <c r="D75" s="217">
        <f>IF(COUNTA(1학기중간!R77)&gt;0,1학기중간!R77,"")</f>
      </c>
      <c r="E75" s="217">
        <f>IF(COUNT(C75:D75)&gt;0,SUM(C75:D75),"")</f>
      </c>
      <c r="F75" s="217">
        <f>IF(COUNTA(1학기말!P77)&gt;0,1학기말!P77,"")</f>
      </c>
      <c r="G75" s="217">
        <f>IF(COUNTA(1학기말!S77)&gt;0,1학기말!S77,"")</f>
      </c>
      <c r="H75" s="217">
        <f>IF(COUNT(F75:G75)&gt;0,SUM(F75:G75),"")</f>
      </c>
      <c r="I75" s="217">
        <f aca="true" t="shared" si="26" ref="I75:I124">IF(COUNT(E75,H75)&gt;0,SUM(E75,H75),"")</f>
      </c>
      <c r="J75" s="214">
        <f>IF(COUNT(E75,H75)&gt;0,ROUND(AVERAGE(E75,H75),1),"")</f>
      </c>
      <c r="K75" s="216">
        <f>IF(COUNTA(2학기중간!O77)&gt;0,2학기중간!O77,"")</f>
      </c>
      <c r="L75" s="217">
        <f>IF(COUNTA(2학기중간!R77)&gt;0,2학기중간!R77,"")</f>
      </c>
      <c r="M75" s="217">
        <f>IF(COUNT(K75:L75)&gt;0,SUM(K75:L75),"")</f>
      </c>
      <c r="N75" s="217">
        <f>IF(COUNTA(2학기말!O77)&gt;0,2학기말!O77,"")</f>
      </c>
      <c r="O75" s="217">
        <f>IF(COUNTA(2학기말!R77)&gt;0,2학기말!R77,"")</f>
      </c>
      <c r="P75" s="217">
        <f>IF(COUNT(N75:O75)&gt;0,SUM(N75:O75),"")</f>
      </c>
      <c r="Q75" s="217">
        <f aca="true" t="shared" si="27" ref="Q75:Q124">IF(COUNT(M75,P75)&gt;0,SUM(M75,P75),"")</f>
      </c>
      <c r="R75" s="214">
        <f>IF(COUNT(M75,P75)&gt;0,ROUND(AVERAGE(M75,P75),1),"")</f>
      </c>
      <c r="S75" s="217">
        <f>IF(COUNT(I75,Q75)&gt;0,SUM(I75,Q75),"")</f>
      </c>
      <c r="T75" s="212">
        <f>IF(COUNT(E75,H75,M75,P75)&gt;0,ROUND(AVERAGE(E75,H75,M75,P75),1),"")</f>
      </c>
      <c r="U75" s="166">
        <f>IF(COUNT(T75)&gt;0,IF(T75&gt;=90,"수",IF(T75&gt;=80,"우",IF(T75&gt;=70,"미",IF(T75&gt;=60,"양",IF(1&lt;T75&lt;60,"가"))))),"")</f>
      </c>
      <c r="V75" s="212">
        <f>IF(COUNT($T75)&gt;0,IF(U75="수",5,IF(U75="우",4,IF(U75="미",3,IF(U75="양",2,1)))),"")</f>
      </c>
      <c r="W75" s="166">
        <f aca="true" t="shared" si="28" ref="W75:W124">IF(COUNT(S75)&gt;0,RANK(S75,$S$7:$S$272),"")</f>
      </c>
      <c r="X75" s="166">
        <f aca="true" t="shared" si="29" ref="X75:X124">IF(COUNT(W75)&gt;0,COUNTIF($W$7:$W$272,W75),"")</f>
      </c>
      <c r="Y75" s="164"/>
      <c r="Z75" s="97"/>
      <c r="AA75" s="98">
        <f>IF(COUNT($T75)&gt;0,IF($T75&gt;=90,"수",IF($T75&gt;=80,"우",IF($T75&gt;=70,"미",IF($T75&gt;=60,"양","가")))),"")</f>
      </c>
      <c r="AB75" s="98">
        <f>IF(COUNT($T75)&gt;0,IF($T75&gt;=88,"수",IF($T75&gt;=77,"우",IF($T75&gt;=65,"미",IF($T75&gt;=53,"양","가")))),"")</f>
      </c>
      <c r="AC75" s="98">
        <f>IF(COUNT($T75)&gt;0,IF($T75&gt;=87,"수",IF($T75&gt;=73,"우",IF($T75&gt;=60,"미",IF($T75&gt;=47,"양","가")))),"")</f>
      </c>
      <c r="AD75" s="98">
        <f>IF(COUNT($T75)&gt;0,IF($T75&gt;=85,"수",IF($T75&gt;=70,"우",IF($T75&gt;=55,"미",IF($T75&gt;=40,"양","가")))),"")</f>
      </c>
      <c r="AE75" s="98">
        <f>IF(COUNT($T75)&gt;0,IF($T75&gt;=83,"수",IF($T75&gt;=67,"우",IF($T75&gt;=50,"미",IF($T75&gt;=33,"양","가")))),"")</f>
      </c>
      <c r="AF75" s="98">
        <f>IF(COUNT($T75)&gt;0,IF($T75&gt;=82,"수",IF($T75&gt;=63,"우",IF($T75&gt;=45,"미",IF($T75&gt;=27,"양","가")))),"")</f>
      </c>
      <c r="AG75" s="98">
        <f>IF(COUNT($T75)&gt;0,IF($T75&gt;=80,"수",IF($T75&gt;=60,"우",IF($T75&gt;=40,"미",IF($T75&gt;=20,"양","가")))),"")</f>
      </c>
      <c r="AH75" s="98"/>
    </row>
    <row r="76" spans="1:34" ht="14.25">
      <c r="A76" s="163">
        <f>IF(COUNTA(명렬표!F10)&gt;0,명렬표!F10,"")</f>
      </c>
      <c r="B76" s="164">
        <f>IF(COUNTA(명렬표!G10)&gt;0,명렬표!G10,"")</f>
      </c>
      <c r="C76" s="216">
        <f>IF(COUNTA(1학기중간!O78)&gt;0,1학기중간!O78,"")</f>
      </c>
      <c r="D76" s="217">
        <f>IF(COUNTA(1학기중간!R78)&gt;0,1학기중간!R78,"")</f>
      </c>
      <c r="E76" s="217">
        <f aca="true" t="shared" si="30" ref="E76:E123">IF(COUNT(C76:D76)&gt;0,SUM(C76:D76),"")</f>
      </c>
      <c r="F76" s="217">
        <f>IF(COUNTA(1학기말!P78)&gt;0,1학기말!P78,"")</f>
      </c>
      <c r="G76" s="217">
        <f>IF(COUNTA(1학기말!S78)&gt;0,1학기말!S78,"")</f>
      </c>
      <c r="H76" s="217">
        <f aca="true" t="shared" si="31" ref="H76:H123">IF(COUNT(F76:G76)&gt;0,SUM(F76:G76),"")</f>
      </c>
      <c r="I76" s="217">
        <f t="shared" si="26"/>
      </c>
      <c r="J76" s="214">
        <f aca="true" t="shared" si="32" ref="J76:J124">IF(COUNT(E76,H76)&gt;0,ROUND(AVERAGE(E76,H76),1),"")</f>
      </c>
      <c r="K76" s="216">
        <f>IF(COUNTA(2학기중간!O78)&gt;0,2학기중간!O78,"")</f>
      </c>
      <c r="L76" s="217">
        <f>IF(COUNTA(2학기중간!R78)&gt;0,2학기중간!R78,"")</f>
      </c>
      <c r="M76" s="217">
        <f aca="true" t="shared" si="33" ref="M76:M123">IF(COUNT(K76:L76)&gt;0,SUM(K76:L76),"")</f>
      </c>
      <c r="N76" s="217">
        <f>IF(COUNTA(2학기말!O78)&gt;0,2학기말!O78,"")</f>
      </c>
      <c r="O76" s="217">
        <f>IF(COUNTA(2학기말!R78)&gt;0,2학기말!R78,"")</f>
      </c>
      <c r="P76" s="217">
        <f aca="true" t="shared" si="34" ref="P76:P123">IF(COUNT(N76:O76)&gt;0,SUM(N76:O76),"")</f>
      </c>
      <c r="Q76" s="217">
        <f t="shared" si="27"/>
      </c>
      <c r="R76" s="214">
        <f aca="true" t="shared" si="35" ref="R76:R124">IF(COUNT(M76,P76)&gt;0,ROUND(AVERAGE(M76,P76),1),"")</f>
      </c>
      <c r="S76" s="217">
        <f aca="true" t="shared" si="36" ref="S76:S124">IF(COUNT(I76,Q76)&gt;0,SUM(I76,Q76),"")</f>
      </c>
      <c r="T76" s="212">
        <f aca="true" t="shared" si="37" ref="T76:T124">IF(COUNT(E76,H76,M76,P76)&gt;0,ROUND(AVERAGE(E76,H76,M76,P76),1),"")</f>
      </c>
      <c r="U76" s="166">
        <f aca="true" t="shared" si="38" ref="U76:U124">IF(COUNT(T76)&gt;0,IF(T76&gt;=90,"수",IF(T76&gt;=80,"우",IF(T76&gt;=70,"미",IF(T76&gt;=60,"양",IF(1&lt;T76&lt;60,"가"))))),"")</f>
      </c>
      <c r="V76" s="212">
        <f aca="true" t="shared" si="39" ref="V76:V123">IF(COUNT($T76)&gt;0,IF(U76="수",5,IF(U76="우",4,IF(U76="미",3,IF(U76="양",2,1)))),"")</f>
      </c>
      <c r="W76" s="166">
        <f t="shared" si="28"/>
      </c>
      <c r="X76" s="166">
        <f t="shared" si="29"/>
      </c>
      <c r="Y76" s="164"/>
      <c r="Z76" s="97"/>
      <c r="AA76" s="98">
        <f aca="true" t="shared" si="40" ref="AA76:AA123">IF(COUNT($T76)&gt;0,IF($T76&gt;=90,"수",IF($T76&gt;=80,"우",IF($T76&gt;=70,"미",IF($T76&gt;=60,"양","가")))),"")</f>
      </c>
      <c r="AB76" s="98">
        <f aca="true" t="shared" si="41" ref="AB76:AB123">IF(COUNT($T76)&gt;0,IF($T76&gt;=88,"수",IF($T76&gt;=77,"우",IF($T76&gt;=65,"미",IF($T76&gt;=53,"양","가")))),"")</f>
      </c>
      <c r="AC76" s="98">
        <f aca="true" t="shared" si="42" ref="AC76:AC123">IF(COUNT($T76)&gt;0,IF($T76&gt;=87,"수",IF($T76&gt;=73,"우",IF($T76&gt;=60,"미",IF($T76&gt;=47,"양","가")))),"")</f>
      </c>
      <c r="AD76" s="98">
        <f aca="true" t="shared" si="43" ref="AD76:AD123">IF(COUNT($T76)&gt;0,IF($T76&gt;=85,"수",IF($T76&gt;=70,"우",IF($T76&gt;=55,"미",IF($T76&gt;=40,"양","가")))),"")</f>
      </c>
      <c r="AE76" s="98">
        <f aca="true" t="shared" si="44" ref="AE76:AE123">IF(COUNT($T76)&gt;0,IF($T76&gt;=83,"수",IF($T76&gt;=67,"우",IF($T76&gt;=50,"미",IF($T76&gt;=33,"양","가")))),"")</f>
      </c>
      <c r="AF76" s="98">
        <f aca="true" t="shared" si="45" ref="AF76:AF123">IF(COUNT($T76)&gt;0,IF($T76&gt;=82,"수",IF($T76&gt;=63,"우",IF($T76&gt;=45,"미",IF($T76&gt;=27,"양","가")))),"")</f>
      </c>
      <c r="AG76" s="98">
        <f aca="true" t="shared" si="46" ref="AG76:AG123">IF(COUNT($T76)&gt;0,IF($T76&gt;=80,"수",IF($T76&gt;=60,"우",IF($T76&gt;=40,"미",IF($T76&gt;=20,"양","가")))),"")</f>
      </c>
      <c r="AH76" s="98"/>
    </row>
    <row r="77" spans="1:34" ht="14.25">
      <c r="A77" s="163">
        <f>IF(COUNTA(명렬표!F11)&gt;0,명렬표!F11,"")</f>
      </c>
      <c r="B77" s="164">
        <f>IF(COUNTA(명렬표!G11)&gt;0,명렬표!G11,"")</f>
      </c>
      <c r="C77" s="216">
        <f>IF(COUNTA(1학기중간!O79)&gt;0,1학기중간!O79,"")</f>
      </c>
      <c r="D77" s="217">
        <f>IF(COUNTA(1학기중간!R79)&gt;0,1학기중간!R79,"")</f>
      </c>
      <c r="E77" s="217">
        <f t="shared" si="30"/>
      </c>
      <c r="F77" s="217">
        <f>IF(COUNTA(1학기말!P79)&gt;0,1학기말!P79,"")</f>
      </c>
      <c r="G77" s="217">
        <f>IF(COUNTA(1학기말!S79)&gt;0,1학기말!S79,"")</f>
      </c>
      <c r="H77" s="217">
        <f t="shared" si="31"/>
      </c>
      <c r="I77" s="217">
        <f t="shared" si="26"/>
      </c>
      <c r="J77" s="214">
        <f t="shared" si="32"/>
      </c>
      <c r="K77" s="216">
        <f>IF(COUNTA(2학기중간!O79)&gt;0,2학기중간!O79,"")</f>
      </c>
      <c r="L77" s="217">
        <f>IF(COUNTA(2학기중간!R79)&gt;0,2학기중간!R79,"")</f>
      </c>
      <c r="M77" s="217">
        <f t="shared" si="33"/>
      </c>
      <c r="N77" s="217">
        <f>IF(COUNTA(2학기말!O79)&gt;0,2학기말!O79,"")</f>
      </c>
      <c r="O77" s="217">
        <f>IF(COUNTA(2학기말!R79)&gt;0,2학기말!R79,"")</f>
      </c>
      <c r="P77" s="217">
        <f t="shared" si="34"/>
      </c>
      <c r="Q77" s="217">
        <f t="shared" si="27"/>
      </c>
      <c r="R77" s="214">
        <f t="shared" si="35"/>
      </c>
      <c r="S77" s="217">
        <f t="shared" si="36"/>
      </c>
      <c r="T77" s="212">
        <f t="shared" si="37"/>
      </c>
      <c r="U77" s="166">
        <f t="shared" si="38"/>
      </c>
      <c r="V77" s="212">
        <f t="shared" si="39"/>
      </c>
      <c r="W77" s="166">
        <f t="shared" si="28"/>
      </c>
      <c r="X77" s="166">
        <f t="shared" si="29"/>
      </c>
      <c r="Y77" s="164"/>
      <c r="Z77" s="97"/>
      <c r="AA77" s="98">
        <f t="shared" si="40"/>
      </c>
      <c r="AB77" s="98">
        <f t="shared" si="41"/>
      </c>
      <c r="AC77" s="98">
        <f t="shared" si="42"/>
      </c>
      <c r="AD77" s="98">
        <f t="shared" si="43"/>
      </c>
      <c r="AE77" s="98">
        <f t="shared" si="44"/>
      </c>
      <c r="AF77" s="98">
        <f t="shared" si="45"/>
      </c>
      <c r="AG77" s="98">
        <f t="shared" si="46"/>
      </c>
      <c r="AH77" s="98"/>
    </row>
    <row r="78" spans="1:34" ht="14.25">
      <c r="A78" s="163">
        <f>IF(COUNTA(명렬표!F12)&gt;0,명렬표!F12,"")</f>
      </c>
      <c r="B78" s="164">
        <f>IF(COUNTA(명렬표!G12)&gt;0,명렬표!G12,"")</f>
      </c>
      <c r="C78" s="216">
        <f>IF(COUNTA(1학기중간!O80)&gt;0,1학기중간!O80,"")</f>
      </c>
      <c r="D78" s="217">
        <f>IF(COUNTA(1학기중간!R80)&gt;0,1학기중간!R80,"")</f>
      </c>
      <c r="E78" s="217">
        <f t="shared" si="30"/>
      </c>
      <c r="F78" s="217">
        <f>IF(COUNTA(1학기말!P80)&gt;0,1학기말!P80,"")</f>
      </c>
      <c r="G78" s="217">
        <f>IF(COUNTA(1학기말!S80)&gt;0,1학기말!S80,"")</f>
      </c>
      <c r="H78" s="217">
        <f t="shared" si="31"/>
      </c>
      <c r="I78" s="217">
        <f t="shared" si="26"/>
      </c>
      <c r="J78" s="214">
        <f t="shared" si="32"/>
      </c>
      <c r="K78" s="216">
        <f>IF(COUNTA(2학기중간!O80)&gt;0,2학기중간!O80,"")</f>
      </c>
      <c r="L78" s="217">
        <f>IF(COUNTA(2학기중간!R80)&gt;0,2학기중간!R80,"")</f>
      </c>
      <c r="M78" s="217">
        <f t="shared" si="33"/>
      </c>
      <c r="N78" s="217">
        <f>IF(COUNTA(2학기말!O80)&gt;0,2학기말!O80,"")</f>
      </c>
      <c r="O78" s="217">
        <f>IF(COUNTA(2학기말!R80)&gt;0,2학기말!R80,"")</f>
      </c>
      <c r="P78" s="217">
        <f t="shared" si="34"/>
      </c>
      <c r="Q78" s="217">
        <f t="shared" si="27"/>
      </c>
      <c r="R78" s="214">
        <f t="shared" si="35"/>
      </c>
      <c r="S78" s="217">
        <f t="shared" si="36"/>
      </c>
      <c r="T78" s="212">
        <f t="shared" si="37"/>
      </c>
      <c r="U78" s="166">
        <f t="shared" si="38"/>
      </c>
      <c r="V78" s="212">
        <f t="shared" si="39"/>
      </c>
      <c r="W78" s="166">
        <f t="shared" si="28"/>
      </c>
      <c r="X78" s="166">
        <f t="shared" si="29"/>
      </c>
      <c r="Y78" s="164"/>
      <c r="Z78" s="97"/>
      <c r="AA78" s="98">
        <f t="shared" si="40"/>
      </c>
      <c r="AB78" s="98">
        <f t="shared" si="41"/>
      </c>
      <c r="AC78" s="98">
        <f t="shared" si="42"/>
      </c>
      <c r="AD78" s="98">
        <f t="shared" si="43"/>
      </c>
      <c r="AE78" s="98">
        <f t="shared" si="44"/>
      </c>
      <c r="AF78" s="98">
        <f t="shared" si="45"/>
      </c>
      <c r="AG78" s="98">
        <f t="shared" si="46"/>
      </c>
      <c r="AH78" s="98"/>
    </row>
    <row r="79" spans="1:34" ht="14.25">
      <c r="A79" s="163">
        <f>IF(COUNTA(명렬표!F13)&gt;0,명렬표!F13,"")</f>
      </c>
      <c r="B79" s="164">
        <f>IF(COUNTA(명렬표!G13)&gt;0,명렬표!G13,"")</f>
      </c>
      <c r="C79" s="216">
        <f>IF(COUNTA(1학기중간!O81)&gt;0,1학기중간!O81,"")</f>
      </c>
      <c r="D79" s="217">
        <f>IF(COUNTA(1학기중간!R81)&gt;0,1학기중간!R81,"")</f>
      </c>
      <c r="E79" s="217">
        <f t="shared" si="30"/>
      </c>
      <c r="F79" s="217">
        <f>IF(COUNTA(1학기말!P81)&gt;0,1학기말!P81,"")</f>
      </c>
      <c r="G79" s="217">
        <f>IF(COUNTA(1학기말!S81)&gt;0,1학기말!S81,"")</f>
      </c>
      <c r="H79" s="217">
        <f t="shared" si="31"/>
      </c>
      <c r="I79" s="217">
        <f t="shared" si="26"/>
      </c>
      <c r="J79" s="214">
        <f t="shared" si="32"/>
      </c>
      <c r="K79" s="216">
        <f>IF(COUNTA(2학기중간!O81)&gt;0,2학기중간!O81,"")</f>
      </c>
      <c r="L79" s="217">
        <f>IF(COUNTA(2학기중간!R81)&gt;0,2학기중간!R81,"")</f>
      </c>
      <c r="M79" s="217">
        <f t="shared" si="33"/>
      </c>
      <c r="N79" s="217">
        <f>IF(COUNTA(2학기말!O81)&gt;0,2학기말!O81,"")</f>
      </c>
      <c r="O79" s="217">
        <f>IF(COUNTA(2학기말!R81)&gt;0,2학기말!R81,"")</f>
      </c>
      <c r="P79" s="217">
        <f t="shared" si="34"/>
      </c>
      <c r="Q79" s="217">
        <f t="shared" si="27"/>
      </c>
      <c r="R79" s="214">
        <f t="shared" si="35"/>
      </c>
      <c r="S79" s="217">
        <f t="shared" si="36"/>
      </c>
      <c r="T79" s="212">
        <f t="shared" si="37"/>
      </c>
      <c r="U79" s="166">
        <f t="shared" si="38"/>
      </c>
      <c r="V79" s="212">
        <f t="shared" si="39"/>
      </c>
      <c r="W79" s="166">
        <f t="shared" si="28"/>
      </c>
      <c r="X79" s="166">
        <f t="shared" si="29"/>
      </c>
      <c r="Y79" s="164"/>
      <c r="Z79" s="97"/>
      <c r="AA79" s="98">
        <f t="shared" si="40"/>
      </c>
      <c r="AB79" s="98">
        <f t="shared" si="41"/>
      </c>
      <c r="AC79" s="98">
        <f t="shared" si="42"/>
      </c>
      <c r="AD79" s="98">
        <f t="shared" si="43"/>
      </c>
      <c r="AE79" s="98">
        <f t="shared" si="44"/>
      </c>
      <c r="AF79" s="98">
        <f t="shared" si="45"/>
      </c>
      <c r="AG79" s="98">
        <f t="shared" si="46"/>
      </c>
      <c r="AH79" s="98"/>
    </row>
    <row r="80" spans="1:34" ht="14.25">
      <c r="A80" s="163">
        <f>IF(COUNTA(명렬표!F14)&gt;0,명렬표!F14,"")</f>
      </c>
      <c r="B80" s="164">
        <f>IF(COUNTA(명렬표!G14)&gt;0,명렬표!G14,"")</f>
      </c>
      <c r="C80" s="216">
        <f>IF(COUNTA(1학기중간!O82)&gt;0,1학기중간!O82,"")</f>
      </c>
      <c r="D80" s="217">
        <f>IF(COUNTA(1학기중간!R82)&gt;0,1학기중간!R82,"")</f>
      </c>
      <c r="E80" s="217">
        <f t="shared" si="30"/>
      </c>
      <c r="F80" s="217">
        <f>IF(COUNTA(1학기말!P82)&gt;0,1학기말!P82,"")</f>
      </c>
      <c r="G80" s="217">
        <f>IF(COUNTA(1학기말!S82)&gt;0,1학기말!S82,"")</f>
      </c>
      <c r="H80" s="217">
        <f t="shared" si="31"/>
      </c>
      <c r="I80" s="217">
        <f t="shared" si="26"/>
      </c>
      <c r="J80" s="214">
        <f t="shared" si="32"/>
      </c>
      <c r="K80" s="216">
        <f>IF(COUNTA(2학기중간!O82)&gt;0,2학기중간!O82,"")</f>
      </c>
      <c r="L80" s="217">
        <f>IF(COUNTA(2학기중간!R82)&gt;0,2학기중간!R82,"")</f>
      </c>
      <c r="M80" s="217">
        <f t="shared" si="33"/>
      </c>
      <c r="N80" s="217">
        <f>IF(COUNTA(2학기말!O82)&gt;0,2학기말!O82,"")</f>
      </c>
      <c r="O80" s="217">
        <f>IF(COUNTA(2학기말!R82)&gt;0,2학기말!R82,"")</f>
      </c>
      <c r="P80" s="217">
        <f t="shared" si="34"/>
      </c>
      <c r="Q80" s="217">
        <f t="shared" si="27"/>
      </c>
      <c r="R80" s="214">
        <f t="shared" si="35"/>
      </c>
      <c r="S80" s="217">
        <f t="shared" si="36"/>
      </c>
      <c r="T80" s="212">
        <f t="shared" si="37"/>
      </c>
      <c r="U80" s="166">
        <f t="shared" si="38"/>
      </c>
      <c r="V80" s="212">
        <f t="shared" si="39"/>
      </c>
      <c r="W80" s="166">
        <f t="shared" si="28"/>
      </c>
      <c r="X80" s="166">
        <f t="shared" si="29"/>
      </c>
      <c r="Y80" s="164"/>
      <c r="Z80" s="97"/>
      <c r="AA80" s="98">
        <f t="shared" si="40"/>
      </c>
      <c r="AB80" s="98">
        <f t="shared" si="41"/>
      </c>
      <c r="AC80" s="98">
        <f t="shared" si="42"/>
      </c>
      <c r="AD80" s="98">
        <f t="shared" si="43"/>
      </c>
      <c r="AE80" s="98">
        <f t="shared" si="44"/>
      </c>
      <c r="AF80" s="98">
        <f t="shared" si="45"/>
      </c>
      <c r="AG80" s="98">
        <f t="shared" si="46"/>
      </c>
      <c r="AH80" s="98"/>
    </row>
    <row r="81" spans="1:34" ht="14.25">
      <c r="A81" s="163">
        <f>IF(COUNTA(명렬표!F15)&gt;0,명렬표!F15,"")</f>
      </c>
      <c r="B81" s="164">
        <f>IF(COUNTA(명렬표!G15)&gt;0,명렬표!G15,"")</f>
      </c>
      <c r="C81" s="216">
        <f>IF(COUNTA(1학기중간!O83)&gt;0,1학기중간!O83,"")</f>
      </c>
      <c r="D81" s="217">
        <f>IF(COUNTA(1학기중간!R83)&gt;0,1학기중간!R83,"")</f>
      </c>
      <c r="E81" s="217">
        <f t="shared" si="30"/>
      </c>
      <c r="F81" s="217">
        <f>IF(COUNTA(1학기말!P83)&gt;0,1학기말!P83,"")</f>
      </c>
      <c r="G81" s="217">
        <f>IF(COUNTA(1학기말!S83)&gt;0,1학기말!S83,"")</f>
      </c>
      <c r="H81" s="217">
        <f t="shared" si="31"/>
      </c>
      <c r="I81" s="217">
        <f t="shared" si="26"/>
      </c>
      <c r="J81" s="214">
        <f t="shared" si="32"/>
      </c>
      <c r="K81" s="216">
        <f>IF(COUNTA(2학기중간!O83)&gt;0,2학기중간!O83,"")</f>
      </c>
      <c r="L81" s="217">
        <f>IF(COUNTA(2학기중간!R83)&gt;0,2학기중간!R83,"")</f>
      </c>
      <c r="M81" s="217">
        <f t="shared" si="33"/>
      </c>
      <c r="N81" s="217">
        <f>IF(COUNTA(2학기말!O83)&gt;0,2학기말!O83,"")</f>
      </c>
      <c r="O81" s="217">
        <f>IF(COUNTA(2학기말!R83)&gt;0,2학기말!R83,"")</f>
      </c>
      <c r="P81" s="217">
        <f t="shared" si="34"/>
      </c>
      <c r="Q81" s="217">
        <f t="shared" si="27"/>
      </c>
      <c r="R81" s="214">
        <f t="shared" si="35"/>
      </c>
      <c r="S81" s="217">
        <f t="shared" si="36"/>
      </c>
      <c r="T81" s="212">
        <f t="shared" si="37"/>
      </c>
      <c r="U81" s="166">
        <f t="shared" si="38"/>
      </c>
      <c r="V81" s="212">
        <f t="shared" si="39"/>
      </c>
      <c r="W81" s="166">
        <f t="shared" si="28"/>
      </c>
      <c r="X81" s="166">
        <f t="shared" si="29"/>
      </c>
      <c r="Y81" s="164"/>
      <c r="Z81" s="97"/>
      <c r="AA81" s="98">
        <f t="shared" si="40"/>
      </c>
      <c r="AB81" s="98">
        <f t="shared" si="41"/>
      </c>
      <c r="AC81" s="98">
        <f t="shared" si="42"/>
      </c>
      <c r="AD81" s="98">
        <f t="shared" si="43"/>
      </c>
      <c r="AE81" s="98">
        <f t="shared" si="44"/>
      </c>
      <c r="AF81" s="98">
        <f t="shared" si="45"/>
      </c>
      <c r="AG81" s="98">
        <f t="shared" si="46"/>
      </c>
      <c r="AH81" s="98"/>
    </row>
    <row r="82" spans="1:34" ht="14.25">
      <c r="A82" s="163">
        <f>IF(COUNTA(명렬표!F16)&gt;0,명렬표!F16,"")</f>
      </c>
      <c r="B82" s="164">
        <f>IF(COUNTA(명렬표!G16)&gt;0,명렬표!G16,"")</f>
      </c>
      <c r="C82" s="216">
        <f>IF(COUNTA(1학기중간!O84)&gt;0,1학기중간!O84,"")</f>
      </c>
      <c r="D82" s="217">
        <f>IF(COUNTA(1학기중간!R84)&gt;0,1학기중간!R84,"")</f>
      </c>
      <c r="E82" s="217">
        <f t="shared" si="30"/>
      </c>
      <c r="F82" s="217">
        <f>IF(COUNTA(1학기말!P84)&gt;0,1학기말!P84,"")</f>
      </c>
      <c r="G82" s="217">
        <f>IF(COUNTA(1학기말!S84)&gt;0,1학기말!S84,"")</f>
      </c>
      <c r="H82" s="217">
        <f t="shared" si="31"/>
      </c>
      <c r="I82" s="217">
        <f t="shared" si="26"/>
      </c>
      <c r="J82" s="214">
        <f t="shared" si="32"/>
      </c>
      <c r="K82" s="216">
        <f>IF(COUNTA(2학기중간!O84)&gt;0,2학기중간!O84,"")</f>
      </c>
      <c r="L82" s="217">
        <f>IF(COUNTA(2학기중간!R84)&gt;0,2학기중간!R84,"")</f>
      </c>
      <c r="M82" s="217">
        <f t="shared" si="33"/>
      </c>
      <c r="N82" s="217">
        <f>IF(COUNTA(2학기말!O84)&gt;0,2학기말!O84,"")</f>
      </c>
      <c r="O82" s="217">
        <f>IF(COUNTA(2학기말!R84)&gt;0,2학기말!R84,"")</f>
      </c>
      <c r="P82" s="217">
        <f t="shared" si="34"/>
      </c>
      <c r="Q82" s="217">
        <f t="shared" si="27"/>
      </c>
      <c r="R82" s="214">
        <f t="shared" si="35"/>
      </c>
      <c r="S82" s="217">
        <f t="shared" si="36"/>
      </c>
      <c r="T82" s="212">
        <f t="shared" si="37"/>
      </c>
      <c r="U82" s="166">
        <f t="shared" si="38"/>
      </c>
      <c r="V82" s="212">
        <f t="shared" si="39"/>
      </c>
      <c r="W82" s="166">
        <f t="shared" si="28"/>
      </c>
      <c r="X82" s="166">
        <f t="shared" si="29"/>
      </c>
      <c r="Y82" s="164"/>
      <c r="Z82" s="97"/>
      <c r="AA82" s="98">
        <f t="shared" si="40"/>
      </c>
      <c r="AB82" s="98">
        <f t="shared" si="41"/>
      </c>
      <c r="AC82" s="98">
        <f t="shared" si="42"/>
      </c>
      <c r="AD82" s="98">
        <f t="shared" si="43"/>
      </c>
      <c r="AE82" s="98">
        <f t="shared" si="44"/>
      </c>
      <c r="AF82" s="98">
        <f t="shared" si="45"/>
      </c>
      <c r="AG82" s="98">
        <f t="shared" si="46"/>
      </c>
      <c r="AH82" s="98"/>
    </row>
    <row r="83" spans="1:34" ht="14.25">
      <c r="A83" s="163">
        <f>IF(COUNTA(명렬표!F17)&gt;0,명렬표!F17,"")</f>
      </c>
      <c r="B83" s="164">
        <f>IF(COUNTA(명렬표!G17)&gt;0,명렬표!G17,"")</f>
      </c>
      <c r="C83" s="216">
        <f>IF(COUNTA(1학기중간!O85)&gt;0,1학기중간!O85,"")</f>
      </c>
      <c r="D83" s="217">
        <f>IF(COUNTA(1학기중간!R85)&gt;0,1학기중간!R85,"")</f>
      </c>
      <c r="E83" s="217">
        <f t="shared" si="30"/>
      </c>
      <c r="F83" s="217">
        <f>IF(COUNTA(1학기말!P85)&gt;0,1학기말!P85,"")</f>
      </c>
      <c r="G83" s="217">
        <f>IF(COUNTA(1학기말!S85)&gt;0,1학기말!S85,"")</f>
      </c>
      <c r="H83" s="217">
        <f t="shared" si="31"/>
      </c>
      <c r="I83" s="217">
        <f t="shared" si="26"/>
      </c>
      <c r="J83" s="214">
        <f t="shared" si="32"/>
      </c>
      <c r="K83" s="216">
        <f>IF(COUNTA(2학기중간!O85)&gt;0,2학기중간!O85,"")</f>
      </c>
      <c r="L83" s="217">
        <f>IF(COUNTA(2학기중간!R85)&gt;0,2학기중간!R85,"")</f>
      </c>
      <c r="M83" s="217">
        <f t="shared" si="33"/>
      </c>
      <c r="N83" s="217">
        <f>IF(COUNTA(2학기말!O85)&gt;0,2학기말!O85,"")</f>
      </c>
      <c r="O83" s="217">
        <f>IF(COUNTA(2학기말!R85)&gt;0,2학기말!R85,"")</f>
      </c>
      <c r="P83" s="217">
        <f t="shared" si="34"/>
      </c>
      <c r="Q83" s="217">
        <f t="shared" si="27"/>
      </c>
      <c r="R83" s="214">
        <f t="shared" si="35"/>
      </c>
      <c r="S83" s="217">
        <f t="shared" si="36"/>
      </c>
      <c r="T83" s="212">
        <f t="shared" si="37"/>
      </c>
      <c r="U83" s="166">
        <f t="shared" si="38"/>
      </c>
      <c r="V83" s="212">
        <f t="shared" si="39"/>
      </c>
      <c r="W83" s="166">
        <f t="shared" si="28"/>
      </c>
      <c r="X83" s="166">
        <f t="shared" si="29"/>
      </c>
      <c r="Y83" s="164"/>
      <c r="Z83" s="97"/>
      <c r="AA83" s="98">
        <f t="shared" si="40"/>
      </c>
      <c r="AB83" s="98">
        <f t="shared" si="41"/>
      </c>
      <c r="AC83" s="98">
        <f t="shared" si="42"/>
      </c>
      <c r="AD83" s="98">
        <f t="shared" si="43"/>
      </c>
      <c r="AE83" s="98">
        <f t="shared" si="44"/>
      </c>
      <c r="AF83" s="98">
        <f t="shared" si="45"/>
      </c>
      <c r="AG83" s="98">
        <f t="shared" si="46"/>
      </c>
      <c r="AH83" s="98"/>
    </row>
    <row r="84" spans="1:34" ht="14.25">
      <c r="A84" s="163">
        <f>IF(COUNTA(명렬표!F18)&gt;0,명렬표!F18,"")</f>
      </c>
      <c r="B84" s="164">
        <f>IF(COUNTA(명렬표!G18)&gt;0,명렬표!G18,"")</f>
      </c>
      <c r="C84" s="216">
        <f>IF(COUNTA(1학기중간!O86)&gt;0,1학기중간!O86,"")</f>
      </c>
      <c r="D84" s="217">
        <f>IF(COUNTA(1학기중간!R86)&gt;0,1학기중간!R86,"")</f>
      </c>
      <c r="E84" s="217">
        <f t="shared" si="30"/>
      </c>
      <c r="F84" s="217">
        <f>IF(COUNTA(1학기말!P86)&gt;0,1학기말!P86,"")</f>
      </c>
      <c r="G84" s="217">
        <f>IF(COUNTA(1학기말!S86)&gt;0,1학기말!S86,"")</f>
      </c>
      <c r="H84" s="217">
        <f t="shared" si="31"/>
      </c>
      <c r="I84" s="217">
        <f t="shared" si="26"/>
      </c>
      <c r="J84" s="214">
        <f t="shared" si="32"/>
      </c>
      <c r="K84" s="216">
        <f>IF(COUNTA(2학기중간!O86)&gt;0,2학기중간!O86,"")</f>
      </c>
      <c r="L84" s="217">
        <f>IF(COUNTA(2학기중간!R86)&gt;0,2학기중간!R86,"")</f>
      </c>
      <c r="M84" s="217">
        <f t="shared" si="33"/>
      </c>
      <c r="N84" s="217">
        <f>IF(COUNTA(2학기말!O86)&gt;0,2학기말!O86,"")</f>
      </c>
      <c r="O84" s="217">
        <f>IF(COUNTA(2학기말!R86)&gt;0,2학기말!R86,"")</f>
      </c>
      <c r="P84" s="217">
        <f t="shared" si="34"/>
      </c>
      <c r="Q84" s="217">
        <f t="shared" si="27"/>
      </c>
      <c r="R84" s="214">
        <f t="shared" si="35"/>
      </c>
      <c r="S84" s="217">
        <f t="shared" si="36"/>
      </c>
      <c r="T84" s="212">
        <f t="shared" si="37"/>
      </c>
      <c r="U84" s="166">
        <f t="shared" si="38"/>
      </c>
      <c r="V84" s="212">
        <f t="shared" si="39"/>
      </c>
      <c r="W84" s="166">
        <f t="shared" si="28"/>
      </c>
      <c r="X84" s="166">
        <f t="shared" si="29"/>
      </c>
      <c r="Y84" s="164"/>
      <c r="Z84" s="97"/>
      <c r="AA84" s="98">
        <f t="shared" si="40"/>
      </c>
      <c r="AB84" s="98">
        <f t="shared" si="41"/>
      </c>
      <c r="AC84" s="98">
        <f t="shared" si="42"/>
      </c>
      <c r="AD84" s="98">
        <f t="shared" si="43"/>
      </c>
      <c r="AE84" s="98">
        <f t="shared" si="44"/>
      </c>
      <c r="AF84" s="98">
        <f t="shared" si="45"/>
      </c>
      <c r="AG84" s="98">
        <f t="shared" si="46"/>
      </c>
      <c r="AH84" s="98"/>
    </row>
    <row r="85" spans="1:34" ht="14.25">
      <c r="A85" s="163">
        <f>IF(COUNTA(명렬표!F19)&gt;0,명렬표!F19,"")</f>
      </c>
      <c r="B85" s="164">
        <f>IF(COUNTA(명렬표!G19)&gt;0,명렬표!G19,"")</f>
      </c>
      <c r="C85" s="216">
        <f>IF(COUNTA(1학기중간!O87)&gt;0,1학기중간!O87,"")</f>
      </c>
      <c r="D85" s="217">
        <f>IF(COUNTA(1학기중간!R87)&gt;0,1학기중간!R87,"")</f>
      </c>
      <c r="E85" s="217">
        <f t="shared" si="30"/>
      </c>
      <c r="F85" s="217">
        <f>IF(COUNTA(1학기말!P87)&gt;0,1학기말!P87,"")</f>
      </c>
      <c r="G85" s="217">
        <f>IF(COUNTA(1학기말!S87)&gt;0,1학기말!S87,"")</f>
      </c>
      <c r="H85" s="217">
        <f t="shared" si="31"/>
      </c>
      <c r="I85" s="217">
        <f t="shared" si="26"/>
      </c>
      <c r="J85" s="214">
        <f t="shared" si="32"/>
      </c>
      <c r="K85" s="216">
        <f>IF(COUNTA(2학기중간!O87)&gt;0,2학기중간!O87,"")</f>
      </c>
      <c r="L85" s="217">
        <f>IF(COUNTA(2학기중간!R87)&gt;0,2학기중간!R87,"")</f>
      </c>
      <c r="M85" s="217">
        <f t="shared" si="33"/>
      </c>
      <c r="N85" s="217">
        <f>IF(COUNTA(2학기말!O87)&gt;0,2학기말!O87,"")</f>
      </c>
      <c r="O85" s="217">
        <f>IF(COUNTA(2학기말!R87)&gt;0,2학기말!R87,"")</f>
      </c>
      <c r="P85" s="217">
        <f t="shared" si="34"/>
      </c>
      <c r="Q85" s="217">
        <f t="shared" si="27"/>
      </c>
      <c r="R85" s="214">
        <f t="shared" si="35"/>
      </c>
      <c r="S85" s="217">
        <f t="shared" si="36"/>
      </c>
      <c r="T85" s="212">
        <f t="shared" si="37"/>
      </c>
      <c r="U85" s="166">
        <f t="shared" si="38"/>
      </c>
      <c r="V85" s="212">
        <f t="shared" si="39"/>
      </c>
      <c r="W85" s="166">
        <f t="shared" si="28"/>
      </c>
      <c r="X85" s="166">
        <f t="shared" si="29"/>
      </c>
      <c r="Y85" s="164"/>
      <c r="Z85" s="97"/>
      <c r="AA85" s="98">
        <f t="shared" si="40"/>
      </c>
      <c r="AB85" s="98">
        <f t="shared" si="41"/>
      </c>
      <c r="AC85" s="98">
        <f t="shared" si="42"/>
      </c>
      <c r="AD85" s="98">
        <f t="shared" si="43"/>
      </c>
      <c r="AE85" s="98">
        <f t="shared" si="44"/>
      </c>
      <c r="AF85" s="98">
        <f t="shared" si="45"/>
      </c>
      <c r="AG85" s="98">
        <f t="shared" si="46"/>
      </c>
      <c r="AH85" s="98"/>
    </row>
    <row r="86" spans="1:34" ht="14.25">
      <c r="A86" s="163">
        <f>IF(COUNTA(명렬표!F20)&gt;0,명렬표!F20,"")</f>
      </c>
      <c r="B86" s="164">
        <f>IF(COUNTA(명렬표!G20)&gt;0,명렬표!G20,"")</f>
      </c>
      <c r="C86" s="216">
        <f>IF(COUNTA(1학기중간!O88)&gt;0,1학기중간!O88,"")</f>
      </c>
      <c r="D86" s="217">
        <f>IF(COUNTA(1학기중간!R88)&gt;0,1학기중간!R88,"")</f>
      </c>
      <c r="E86" s="217">
        <f t="shared" si="30"/>
      </c>
      <c r="F86" s="217">
        <f>IF(COUNTA(1학기말!P88)&gt;0,1학기말!P88,"")</f>
      </c>
      <c r="G86" s="217">
        <f>IF(COUNTA(1학기말!S88)&gt;0,1학기말!S88,"")</f>
      </c>
      <c r="H86" s="217">
        <f t="shared" si="31"/>
      </c>
      <c r="I86" s="217">
        <f t="shared" si="26"/>
      </c>
      <c r="J86" s="214">
        <f t="shared" si="32"/>
      </c>
      <c r="K86" s="216">
        <f>IF(COUNTA(2학기중간!O88)&gt;0,2학기중간!O88,"")</f>
      </c>
      <c r="L86" s="217">
        <f>IF(COUNTA(2학기중간!R88)&gt;0,2학기중간!R88,"")</f>
      </c>
      <c r="M86" s="217">
        <f t="shared" si="33"/>
      </c>
      <c r="N86" s="217">
        <f>IF(COUNTA(2학기말!O88)&gt;0,2학기말!O88,"")</f>
      </c>
      <c r="O86" s="217">
        <f>IF(COUNTA(2학기말!R88)&gt;0,2학기말!R88,"")</f>
      </c>
      <c r="P86" s="217">
        <f t="shared" si="34"/>
      </c>
      <c r="Q86" s="217">
        <f t="shared" si="27"/>
      </c>
      <c r="R86" s="214">
        <f t="shared" si="35"/>
      </c>
      <c r="S86" s="217">
        <f t="shared" si="36"/>
      </c>
      <c r="T86" s="212">
        <f t="shared" si="37"/>
      </c>
      <c r="U86" s="166">
        <f t="shared" si="38"/>
      </c>
      <c r="V86" s="212">
        <f t="shared" si="39"/>
      </c>
      <c r="W86" s="166">
        <f t="shared" si="28"/>
      </c>
      <c r="X86" s="166">
        <f t="shared" si="29"/>
      </c>
      <c r="Y86" s="164"/>
      <c r="Z86" s="97"/>
      <c r="AA86" s="98">
        <f t="shared" si="40"/>
      </c>
      <c r="AB86" s="98">
        <f t="shared" si="41"/>
      </c>
      <c r="AC86" s="98">
        <f t="shared" si="42"/>
      </c>
      <c r="AD86" s="98">
        <f t="shared" si="43"/>
      </c>
      <c r="AE86" s="98">
        <f t="shared" si="44"/>
      </c>
      <c r="AF86" s="98">
        <f t="shared" si="45"/>
      </c>
      <c r="AG86" s="98">
        <f t="shared" si="46"/>
      </c>
      <c r="AH86" s="98"/>
    </row>
    <row r="87" spans="1:34" ht="14.25">
      <c r="A87" s="163">
        <f>IF(COUNTA(명렬표!F21)&gt;0,명렬표!F21,"")</f>
      </c>
      <c r="B87" s="164">
        <f>IF(COUNTA(명렬표!G21)&gt;0,명렬표!G21,"")</f>
      </c>
      <c r="C87" s="216">
        <f>IF(COUNTA(1학기중간!O89)&gt;0,1학기중간!O89,"")</f>
      </c>
      <c r="D87" s="217">
        <f>IF(COUNTA(1학기중간!R89)&gt;0,1학기중간!R89,"")</f>
      </c>
      <c r="E87" s="217">
        <f t="shared" si="30"/>
      </c>
      <c r="F87" s="217">
        <f>IF(COUNTA(1학기말!P89)&gt;0,1학기말!P89,"")</f>
      </c>
      <c r="G87" s="217">
        <f>IF(COUNTA(1학기말!S89)&gt;0,1학기말!S89,"")</f>
      </c>
      <c r="H87" s="217">
        <f t="shared" si="31"/>
      </c>
      <c r="I87" s="217">
        <f t="shared" si="26"/>
      </c>
      <c r="J87" s="214">
        <f t="shared" si="32"/>
      </c>
      <c r="K87" s="216">
        <f>IF(COUNTA(2학기중간!O89)&gt;0,2학기중간!O89,"")</f>
      </c>
      <c r="L87" s="217">
        <f>IF(COUNTA(2학기중간!R89)&gt;0,2학기중간!R89,"")</f>
      </c>
      <c r="M87" s="217">
        <f t="shared" si="33"/>
      </c>
      <c r="N87" s="217">
        <f>IF(COUNTA(2학기말!O89)&gt;0,2학기말!O89,"")</f>
      </c>
      <c r="O87" s="217">
        <f>IF(COUNTA(2학기말!R89)&gt;0,2학기말!R89,"")</f>
      </c>
      <c r="P87" s="217">
        <f t="shared" si="34"/>
      </c>
      <c r="Q87" s="217">
        <f t="shared" si="27"/>
      </c>
      <c r="R87" s="214">
        <f t="shared" si="35"/>
      </c>
      <c r="S87" s="217">
        <f t="shared" si="36"/>
      </c>
      <c r="T87" s="212">
        <f t="shared" si="37"/>
      </c>
      <c r="U87" s="166">
        <f t="shared" si="38"/>
      </c>
      <c r="V87" s="212">
        <f t="shared" si="39"/>
      </c>
      <c r="W87" s="166">
        <f t="shared" si="28"/>
      </c>
      <c r="X87" s="166">
        <f t="shared" si="29"/>
      </c>
      <c r="Y87" s="164"/>
      <c r="Z87" s="97"/>
      <c r="AA87" s="98">
        <f t="shared" si="40"/>
      </c>
      <c r="AB87" s="98">
        <f t="shared" si="41"/>
      </c>
      <c r="AC87" s="98">
        <f t="shared" si="42"/>
      </c>
      <c r="AD87" s="98">
        <f t="shared" si="43"/>
      </c>
      <c r="AE87" s="98">
        <f t="shared" si="44"/>
      </c>
      <c r="AF87" s="98">
        <f t="shared" si="45"/>
      </c>
      <c r="AG87" s="98">
        <f t="shared" si="46"/>
      </c>
      <c r="AH87" s="98"/>
    </row>
    <row r="88" spans="1:34" ht="14.25">
      <c r="A88" s="163">
        <f>IF(COUNTA(명렬표!F22)&gt;0,명렬표!F22,"")</f>
      </c>
      <c r="B88" s="164">
        <f>IF(COUNTA(명렬표!G22)&gt;0,명렬표!G22,"")</f>
      </c>
      <c r="C88" s="216">
        <f>IF(COUNTA(1학기중간!O90)&gt;0,1학기중간!O90,"")</f>
      </c>
      <c r="D88" s="217">
        <f>IF(COUNTA(1학기중간!R90)&gt;0,1학기중간!R90,"")</f>
      </c>
      <c r="E88" s="217">
        <f t="shared" si="30"/>
      </c>
      <c r="F88" s="217">
        <f>IF(COUNTA(1학기말!P90)&gt;0,1학기말!P90,"")</f>
      </c>
      <c r="G88" s="217">
        <f>IF(COUNTA(1학기말!S90)&gt;0,1학기말!S90,"")</f>
      </c>
      <c r="H88" s="217">
        <f t="shared" si="31"/>
      </c>
      <c r="I88" s="217">
        <f t="shared" si="26"/>
      </c>
      <c r="J88" s="214">
        <f t="shared" si="32"/>
      </c>
      <c r="K88" s="216">
        <f>IF(COUNTA(2학기중간!O90)&gt;0,2학기중간!O90,"")</f>
      </c>
      <c r="L88" s="217">
        <f>IF(COUNTA(2학기중간!R90)&gt;0,2학기중간!R90,"")</f>
      </c>
      <c r="M88" s="217">
        <f t="shared" si="33"/>
      </c>
      <c r="N88" s="217">
        <f>IF(COUNTA(2학기말!O90)&gt;0,2학기말!O90,"")</f>
      </c>
      <c r="O88" s="217">
        <f>IF(COUNTA(2학기말!R90)&gt;0,2학기말!R90,"")</f>
      </c>
      <c r="P88" s="217">
        <f t="shared" si="34"/>
      </c>
      <c r="Q88" s="217">
        <f t="shared" si="27"/>
      </c>
      <c r="R88" s="214">
        <f t="shared" si="35"/>
      </c>
      <c r="S88" s="217">
        <f t="shared" si="36"/>
      </c>
      <c r="T88" s="212">
        <f t="shared" si="37"/>
      </c>
      <c r="U88" s="166">
        <f t="shared" si="38"/>
      </c>
      <c r="V88" s="212">
        <f t="shared" si="39"/>
      </c>
      <c r="W88" s="166">
        <f t="shared" si="28"/>
      </c>
      <c r="X88" s="166">
        <f t="shared" si="29"/>
      </c>
      <c r="Y88" s="164"/>
      <c r="Z88" s="97"/>
      <c r="AA88" s="98">
        <f t="shared" si="40"/>
      </c>
      <c r="AB88" s="98">
        <f t="shared" si="41"/>
      </c>
      <c r="AC88" s="98">
        <f t="shared" si="42"/>
      </c>
      <c r="AD88" s="98">
        <f t="shared" si="43"/>
      </c>
      <c r="AE88" s="98">
        <f t="shared" si="44"/>
      </c>
      <c r="AF88" s="98">
        <f t="shared" si="45"/>
      </c>
      <c r="AG88" s="98">
        <f t="shared" si="46"/>
      </c>
      <c r="AH88" s="98"/>
    </row>
    <row r="89" spans="1:34" ht="14.25">
      <c r="A89" s="163">
        <f>IF(COUNTA(명렬표!F23)&gt;0,명렬표!F23,"")</f>
      </c>
      <c r="B89" s="164">
        <f>IF(COUNTA(명렬표!G23)&gt;0,명렬표!G23,"")</f>
      </c>
      <c r="C89" s="216">
        <f>IF(COUNTA(1학기중간!O91)&gt;0,1학기중간!O91,"")</f>
      </c>
      <c r="D89" s="217">
        <f>IF(COUNTA(1학기중간!R91)&gt;0,1학기중간!R91,"")</f>
      </c>
      <c r="E89" s="217">
        <f t="shared" si="30"/>
      </c>
      <c r="F89" s="217">
        <f>IF(COUNTA(1학기말!P91)&gt;0,1학기말!P91,"")</f>
      </c>
      <c r="G89" s="217">
        <f>IF(COUNTA(1학기말!S91)&gt;0,1학기말!S91,"")</f>
      </c>
      <c r="H89" s="217">
        <f t="shared" si="31"/>
      </c>
      <c r="I89" s="217">
        <f t="shared" si="26"/>
      </c>
      <c r="J89" s="214">
        <f t="shared" si="32"/>
      </c>
      <c r="K89" s="216">
        <f>IF(COUNTA(2학기중간!O91)&gt;0,2학기중간!O91,"")</f>
      </c>
      <c r="L89" s="217">
        <f>IF(COUNTA(2학기중간!R91)&gt;0,2학기중간!R91,"")</f>
      </c>
      <c r="M89" s="217">
        <f t="shared" si="33"/>
      </c>
      <c r="N89" s="217">
        <f>IF(COUNTA(2학기말!O91)&gt;0,2학기말!O91,"")</f>
      </c>
      <c r="O89" s="217">
        <f>IF(COUNTA(2학기말!R91)&gt;0,2학기말!R91,"")</f>
      </c>
      <c r="P89" s="217">
        <f t="shared" si="34"/>
      </c>
      <c r="Q89" s="217">
        <f t="shared" si="27"/>
      </c>
      <c r="R89" s="214">
        <f t="shared" si="35"/>
      </c>
      <c r="S89" s="217">
        <f t="shared" si="36"/>
      </c>
      <c r="T89" s="212">
        <f t="shared" si="37"/>
      </c>
      <c r="U89" s="166">
        <f t="shared" si="38"/>
      </c>
      <c r="V89" s="212">
        <f t="shared" si="39"/>
      </c>
      <c r="W89" s="166">
        <f t="shared" si="28"/>
      </c>
      <c r="X89" s="166">
        <f t="shared" si="29"/>
      </c>
      <c r="Y89" s="164"/>
      <c r="Z89" s="97"/>
      <c r="AA89" s="98">
        <f t="shared" si="40"/>
      </c>
      <c r="AB89" s="98">
        <f t="shared" si="41"/>
      </c>
      <c r="AC89" s="98">
        <f t="shared" si="42"/>
      </c>
      <c r="AD89" s="98">
        <f t="shared" si="43"/>
      </c>
      <c r="AE89" s="98">
        <f t="shared" si="44"/>
      </c>
      <c r="AF89" s="98">
        <f t="shared" si="45"/>
      </c>
      <c r="AG89" s="98">
        <f t="shared" si="46"/>
      </c>
      <c r="AH89" s="98"/>
    </row>
    <row r="90" spans="1:34" ht="14.25">
      <c r="A90" s="163">
        <f>IF(COUNTA(명렬표!F24)&gt;0,명렬표!F24,"")</f>
      </c>
      <c r="B90" s="164">
        <f>IF(COUNTA(명렬표!G24)&gt;0,명렬표!G24,"")</f>
      </c>
      <c r="C90" s="216">
        <f>IF(COUNTA(1학기중간!O92)&gt;0,1학기중간!O92,"")</f>
      </c>
      <c r="D90" s="217">
        <f>IF(COUNTA(1학기중간!R92)&gt;0,1학기중간!R92,"")</f>
      </c>
      <c r="E90" s="217">
        <f t="shared" si="30"/>
      </c>
      <c r="F90" s="217">
        <f>IF(COUNTA(1학기말!P92)&gt;0,1학기말!P92,"")</f>
      </c>
      <c r="G90" s="217">
        <f>IF(COUNTA(1학기말!S92)&gt;0,1학기말!S92,"")</f>
      </c>
      <c r="H90" s="217">
        <f t="shared" si="31"/>
      </c>
      <c r="I90" s="217">
        <f t="shared" si="26"/>
      </c>
      <c r="J90" s="214">
        <f t="shared" si="32"/>
      </c>
      <c r="K90" s="216">
        <f>IF(COUNTA(2학기중간!O92)&gt;0,2학기중간!O92,"")</f>
      </c>
      <c r="L90" s="217">
        <f>IF(COUNTA(2학기중간!R92)&gt;0,2학기중간!R92,"")</f>
      </c>
      <c r="M90" s="217">
        <f t="shared" si="33"/>
      </c>
      <c r="N90" s="217">
        <f>IF(COUNTA(2학기말!O92)&gt;0,2학기말!O92,"")</f>
      </c>
      <c r="O90" s="217">
        <f>IF(COUNTA(2학기말!R92)&gt;0,2학기말!R92,"")</f>
      </c>
      <c r="P90" s="217">
        <f t="shared" si="34"/>
      </c>
      <c r="Q90" s="217">
        <f t="shared" si="27"/>
      </c>
      <c r="R90" s="214">
        <f t="shared" si="35"/>
      </c>
      <c r="S90" s="217">
        <f t="shared" si="36"/>
      </c>
      <c r="T90" s="212">
        <f t="shared" si="37"/>
      </c>
      <c r="U90" s="166">
        <f t="shared" si="38"/>
      </c>
      <c r="V90" s="212">
        <f t="shared" si="39"/>
      </c>
      <c r="W90" s="166">
        <f t="shared" si="28"/>
      </c>
      <c r="X90" s="166">
        <f t="shared" si="29"/>
      </c>
      <c r="Y90" s="164"/>
      <c r="Z90" s="97"/>
      <c r="AA90" s="98">
        <f t="shared" si="40"/>
      </c>
      <c r="AB90" s="98">
        <f t="shared" si="41"/>
      </c>
      <c r="AC90" s="98">
        <f t="shared" si="42"/>
      </c>
      <c r="AD90" s="98">
        <f t="shared" si="43"/>
      </c>
      <c r="AE90" s="98">
        <f t="shared" si="44"/>
      </c>
      <c r="AF90" s="98">
        <f t="shared" si="45"/>
      </c>
      <c r="AG90" s="98">
        <f t="shared" si="46"/>
      </c>
      <c r="AH90" s="98"/>
    </row>
    <row r="91" spans="1:34" ht="14.25">
      <c r="A91" s="163">
        <f>IF(COUNTA(명렬표!F25)&gt;0,명렬표!F25,"")</f>
      </c>
      <c r="B91" s="164">
        <f>IF(COUNTA(명렬표!G25)&gt;0,명렬표!G25,"")</f>
      </c>
      <c r="C91" s="216">
        <f>IF(COUNTA(1학기중간!O93)&gt;0,1학기중간!O93,"")</f>
      </c>
      <c r="D91" s="217">
        <f>IF(COUNTA(1학기중간!R93)&gt;0,1학기중간!R93,"")</f>
      </c>
      <c r="E91" s="217">
        <f t="shared" si="30"/>
      </c>
      <c r="F91" s="217">
        <f>IF(COUNTA(1학기말!P93)&gt;0,1학기말!P93,"")</f>
      </c>
      <c r="G91" s="217">
        <f>IF(COUNTA(1학기말!S93)&gt;0,1학기말!S93,"")</f>
      </c>
      <c r="H91" s="217">
        <f t="shared" si="31"/>
      </c>
      <c r="I91" s="217">
        <f t="shared" si="26"/>
      </c>
      <c r="J91" s="214">
        <f t="shared" si="32"/>
      </c>
      <c r="K91" s="216">
        <f>IF(COUNTA(2학기중간!O93)&gt;0,2학기중간!O93,"")</f>
      </c>
      <c r="L91" s="217">
        <f>IF(COUNTA(2학기중간!R93)&gt;0,2학기중간!R93,"")</f>
      </c>
      <c r="M91" s="217">
        <f t="shared" si="33"/>
      </c>
      <c r="N91" s="217">
        <f>IF(COUNTA(2학기말!O93)&gt;0,2학기말!O93,"")</f>
      </c>
      <c r="O91" s="217">
        <f>IF(COUNTA(2학기말!R93)&gt;0,2학기말!R93,"")</f>
      </c>
      <c r="P91" s="217">
        <f t="shared" si="34"/>
      </c>
      <c r="Q91" s="217">
        <f t="shared" si="27"/>
      </c>
      <c r="R91" s="214">
        <f t="shared" si="35"/>
      </c>
      <c r="S91" s="217">
        <f t="shared" si="36"/>
      </c>
      <c r="T91" s="212">
        <f t="shared" si="37"/>
      </c>
      <c r="U91" s="166">
        <f t="shared" si="38"/>
      </c>
      <c r="V91" s="212">
        <f t="shared" si="39"/>
      </c>
      <c r="W91" s="166">
        <f t="shared" si="28"/>
      </c>
      <c r="X91" s="166">
        <f t="shared" si="29"/>
      </c>
      <c r="Y91" s="164"/>
      <c r="Z91" s="97"/>
      <c r="AA91" s="98">
        <f t="shared" si="40"/>
      </c>
      <c r="AB91" s="98">
        <f t="shared" si="41"/>
      </c>
      <c r="AC91" s="98">
        <f t="shared" si="42"/>
      </c>
      <c r="AD91" s="98">
        <f t="shared" si="43"/>
      </c>
      <c r="AE91" s="98">
        <f t="shared" si="44"/>
      </c>
      <c r="AF91" s="98">
        <f t="shared" si="45"/>
      </c>
      <c r="AG91" s="98">
        <f t="shared" si="46"/>
      </c>
      <c r="AH91" s="98"/>
    </row>
    <row r="92" spans="1:34" ht="14.25">
      <c r="A92" s="163">
        <f>IF(COUNTA(명렬표!F26)&gt;0,명렬표!F26,"")</f>
      </c>
      <c r="B92" s="164">
        <f>IF(COUNTA(명렬표!G26)&gt;0,명렬표!G26,"")</f>
      </c>
      <c r="C92" s="216">
        <f>IF(COUNTA(1학기중간!O94)&gt;0,1학기중간!O94,"")</f>
      </c>
      <c r="D92" s="217">
        <f>IF(COUNTA(1학기중간!R94)&gt;0,1학기중간!R94,"")</f>
      </c>
      <c r="E92" s="217">
        <f t="shared" si="30"/>
      </c>
      <c r="F92" s="217">
        <f>IF(COUNTA(1학기말!P94)&gt;0,1학기말!P94,"")</f>
      </c>
      <c r="G92" s="217">
        <f>IF(COUNTA(1학기말!S94)&gt;0,1학기말!S94,"")</f>
      </c>
      <c r="H92" s="217">
        <f t="shared" si="31"/>
      </c>
      <c r="I92" s="217">
        <f t="shared" si="26"/>
      </c>
      <c r="J92" s="214">
        <f t="shared" si="32"/>
      </c>
      <c r="K92" s="216">
        <f>IF(COUNTA(2학기중간!O94)&gt;0,2학기중간!O94,"")</f>
      </c>
      <c r="L92" s="217">
        <f>IF(COUNTA(2학기중간!R94)&gt;0,2학기중간!R94,"")</f>
      </c>
      <c r="M92" s="217">
        <f t="shared" si="33"/>
      </c>
      <c r="N92" s="217">
        <f>IF(COUNTA(2학기말!O94)&gt;0,2학기말!O94,"")</f>
      </c>
      <c r="O92" s="217">
        <f>IF(COUNTA(2학기말!R94)&gt;0,2학기말!R94,"")</f>
      </c>
      <c r="P92" s="217">
        <f t="shared" si="34"/>
      </c>
      <c r="Q92" s="217">
        <f t="shared" si="27"/>
      </c>
      <c r="R92" s="214">
        <f t="shared" si="35"/>
      </c>
      <c r="S92" s="217">
        <f t="shared" si="36"/>
      </c>
      <c r="T92" s="212">
        <f t="shared" si="37"/>
      </c>
      <c r="U92" s="166">
        <f t="shared" si="38"/>
      </c>
      <c r="V92" s="212">
        <f t="shared" si="39"/>
      </c>
      <c r="W92" s="166">
        <f t="shared" si="28"/>
      </c>
      <c r="X92" s="166">
        <f t="shared" si="29"/>
      </c>
      <c r="Y92" s="164"/>
      <c r="Z92" s="97"/>
      <c r="AA92" s="98">
        <f t="shared" si="40"/>
      </c>
      <c r="AB92" s="98">
        <f t="shared" si="41"/>
      </c>
      <c r="AC92" s="98">
        <f t="shared" si="42"/>
      </c>
      <c r="AD92" s="98">
        <f t="shared" si="43"/>
      </c>
      <c r="AE92" s="98">
        <f t="shared" si="44"/>
      </c>
      <c r="AF92" s="98">
        <f t="shared" si="45"/>
      </c>
      <c r="AG92" s="98">
        <f t="shared" si="46"/>
      </c>
      <c r="AH92" s="98"/>
    </row>
    <row r="93" spans="1:34" ht="14.25">
      <c r="A93" s="163">
        <f>IF(COUNTA(명렬표!F27)&gt;0,명렬표!F27,"")</f>
      </c>
      <c r="B93" s="164">
        <f>IF(COUNTA(명렬표!G27)&gt;0,명렬표!G27,"")</f>
      </c>
      <c r="C93" s="216">
        <f>IF(COUNTA(1학기중간!O95)&gt;0,1학기중간!O95,"")</f>
      </c>
      <c r="D93" s="217">
        <f>IF(COUNTA(1학기중간!R95)&gt;0,1학기중간!R95,"")</f>
      </c>
      <c r="E93" s="217">
        <f t="shared" si="30"/>
      </c>
      <c r="F93" s="217">
        <f>IF(COUNTA(1학기말!P95)&gt;0,1학기말!P95,"")</f>
      </c>
      <c r="G93" s="217">
        <f>IF(COUNTA(1학기말!S95)&gt;0,1학기말!S95,"")</f>
      </c>
      <c r="H93" s="217">
        <f t="shared" si="31"/>
      </c>
      <c r="I93" s="217">
        <f t="shared" si="26"/>
      </c>
      <c r="J93" s="214">
        <f t="shared" si="32"/>
      </c>
      <c r="K93" s="216">
        <f>IF(COUNTA(2학기중간!O95)&gt;0,2학기중간!O95,"")</f>
      </c>
      <c r="L93" s="217">
        <f>IF(COUNTA(2학기중간!R95)&gt;0,2학기중간!R95,"")</f>
      </c>
      <c r="M93" s="217">
        <f t="shared" si="33"/>
      </c>
      <c r="N93" s="217">
        <f>IF(COUNTA(2학기말!O95)&gt;0,2학기말!O95,"")</f>
      </c>
      <c r="O93" s="217">
        <f>IF(COUNTA(2학기말!R95)&gt;0,2학기말!R95,"")</f>
      </c>
      <c r="P93" s="217">
        <f t="shared" si="34"/>
      </c>
      <c r="Q93" s="217">
        <f t="shared" si="27"/>
      </c>
      <c r="R93" s="214">
        <f t="shared" si="35"/>
      </c>
      <c r="S93" s="217">
        <f t="shared" si="36"/>
      </c>
      <c r="T93" s="212">
        <f t="shared" si="37"/>
      </c>
      <c r="U93" s="166">
        <f t="shared" si="38"/>
      </c>
      <c r="V93" s="212">
        <f t="shared" si="39"/>
      </c>
      <c r="W93" s="166">
        <f t="shared" si="28"/>
      </c>
      <c r="X93" s="166">
        <f t="shared" si="29"/>
      </c>
      <c r="Y93" s="164"/>
      <c r="Z93" s="97"/>
      <c r="AA93" s="98">
        <f t="shared" si="40"/>
      </c>
      <c r="AB93" s="98">
        <f t="shared" si="41"/>
      </c>
      <c r="AC93" s="98">
        <f t="shared" si="42"/>
      </c>
      <c r="AD93" s="98">
        <f t="shared" si="43"/>
      </c>
      <c r="AE93" s="98">
        <f t="shared" si="44"/>
      </c>
      <c r="AF93" s="98">
        <f t="shared" si="45"/>
      </c>
      <c r="AG93" s="98">
        <f t="shared" si="46"/>
      </c>
      <c r="AH93" s="98"/>
    </row>
    <row r="94" spans="1:34" ht="14.25">
      <c r="A94" s="163">
        <f>IF(COUNTA(명렬표!F28)&gt;0,명렬표!F28,"")</f>
      </c>
      <c r="B94" s="164">
        <f>IF(COUNTA(명렬표!G28)&gt;0,명렬표!G28,"")</f>
      </c>
      <c r="C94" s="216">
        <f>IF(COUNTA(1학기중간!O96)&gt;0,1학기중간!O96,"")</f>
      </c>
      <c r="D94" s="217">
        <f>IF(COUNTA(1학기중간!R96)&gt;0,1학기중간!R96,"")</f>
      </c>
      <c r="E94" s="217">
        <f t="shared" si="30"/>
      </c>
      <c r="F94" s="217">
        <f>IF(COUNTA(1학기말!P96)&gt;0,1학기말!P96,"")</f>
      </c>
      <c r="G94" s="217">
        <f>IF(COUNTA(1학기말!S96)&gt;0,1학기말!S96,"")</f>
      </c>
      <c r="H94" s="217">
        <f t="shared" si="31"/>
      </c>
      <c r="I94" s="217">
        <f t="shared" si="26"/>
      </c>
      <c r="J94" s="214">
        <f t="shared" si="32"/>
      </c>
      <c r="K94" s="216">
        <f>IF(COUNTA(2학기중간!O96)&gt;0,2학기중간!O96,"")</f>
      </c>
      <c r="L94" s="217">
        <f>IF(COUNTA(2학기중간!R96)&gt;0,2학기중간!R96,"")</f>
      </c>
      <c r="M94" s="217">
        <f t="shared" si="33"/>
      </c>
      <c r="N94" s="217">
        <f>IF(COUNTA(2학기말!O96)&gt;0,2학기말!O96,"")</f>
      </c>
      <c r="O94" s="217">
        <f>IF(COUNTA(2학기말!R96)&gt;0,2학기말!R96,"")</f>
      </c>
      <c r="P94" s="217">
        <f t="shared" si="34"/>
      </c>
      <c r="Q94" s="217">
        <f t="shared" si="27"/>
      </c>
      <c r="R94" s="214">
        <f t="shared" si="35"/>
      </c>
      <c r="S94" s="217">
        <f t="shared" si="36"/>
      </c>
      <c r="T94" s="212">
        <f t="shared" si="37"/>
      </c>
      <c r="U94" s="166">
        <f t="shared" si="38"/>
      </c>
      <c r="V94" s="212">
        <f t="shared" si="39"/>
      </c>
      <c r="W94" s="166">
        <f t="shared" si="28"/>
      </c>
      <c r="X94" s="166">
        <f t="shared" si="29"/>
      </c>
      <c r="Y94" s="164"/>
      <c r="Z94" s="97"/>
      <c r="AA94" s="98">
        <f t="shared" si="40"/>
      </c>
      <c r="AB94" s="98">
        <f t="shared" si="41"/>
      </c>
      <c r="AC94" s="98">
        <f t="shared" si="42"/>
      </c>
      <c r="AD94" s="98">
        <f t="shared" si="43"/>
      </c>
      <c r="AE94" s="98">
        <f t="shared" si="44"/>
      </c>
      <c r="AF94" s="98">
        <f t="shared" si="45"/>
      </c>
      <c r="AG94" s="98">
        <f t="shared" si="46"/>
      </c>
      <c r="AH94" s="98"/>
    </row>
    <row r="95" spans="1:34" ht="14.25">
      <c r="A95" s="163">
        <f>IF(COUNTA(명렬표!F29)&gt;0,명렬표!F29,"")</f>
      </c>
      <c r="B95" s="164">
        <f>IF(COUNTA(명렬표!G29)&gt;0,명렬표!G29,"")</f>
      </c>
      <c r="C95" s="216">
        <f>IF(COUNTA(1학기중간!O97)&gt;0,1학기중간!O97,"")</f>
      </c>
      <c r="D95" s="217">
        <f>IF(COUNTA(1학기중간!R97)&gt;0,1학기중간!R97,"")</f>
      </c>
      <c r="E95" s="217">
        <f t="shared" si="30"/>
      </c>
      <c r="F95" s="217">
        <f>IF(COUNTA(1학기말!P97)&gt;0,1학기말!P97,"")</f>
      </c>
      <c r="G95" s="217">
        <f>IF(COUNTA(1학기말!S97)&gt;0,1학기말!S97,"")</f>
      </c>
      <c r="H95" s="217">
        <f t="shared" si="31"/>
      </c>
      <c r="I95" s="217">
        <f t="shared" si="26"/>
      </c>
      <c r="J95" s="214">
        <f t="shared" si="32"/>
      </c>
      <c r="K95" s="216">
        <f>IF(COUNTA(2학기중간!O97)&gt;0,2학기중간!O97,"")</f>
      </c>
      <c r="L95" s="217">
        <f>IF(COUNTA(2학기중간!R97)&gt;0,2학기중간!R97,"")</f>
      </c>
      <c r="M95" s="217">
        <f t="shared" si="33"/>
      </c>
      <c r="N95" s="217">
        <f>IF(COUNTA(2학기말!O97)&gt;0,2학기말!O97,"")</f>
      </c>
      <c r="O95" s="217">
        <f>IF(COUNTA(2학기말!R97)&gt;0,2학기말!R97,"")</f>
      </c>
      <c r="P95" s="217">
        <f t="shared" si="34"/>
      </c>
      <c r="Q95" s="217">
        <f t="shared" si="27"/>
      </c>
      <c r="R95" s="214">
        <f t="shared" si="35"/>
      </c>
      <c r="S95" s="217">
        <f t="shared" si="36"/>
      </c>
      <c r="T95" s="212">
        <f t="shared" si="37"/>
      </c>
      <c r="U95" s="166">
        <f t="shared" si="38"/>
      </c>
      <c r="V95" s="212">
        <f t="shared" si="39"/>
      </c>
      <c r="W95" s="166">
        <f t="shared" si="28"/>
      </c>
      <c r="X95" s="166">
        <f t="shared" si="29"/>
      </c>
      <c r="Y95" s="164"/>
      <c r="Z95" s="97"/>
      <c r="AA95" s="98">
        <f t="shared" si="40"/>
      </c>
      <c r="AB95" s="98">
        <f t="shared" si="41"/>
      </c>
      <c r="AC95" s="98">
        <f t="shared" si="42"/>
      </c>
      <c r="AD95" s="98">
        <f t="shared" si="43"/>
      </c>
      <c r="AE95" s="98">
        <f t="shared" si="44"/>
      </c>
      <c r="AF95" s="98">
        <f t="shared" si="45"/>
      </c>
      <c r="AG95" s="98">
        <f t="shared" si="46"/>
      </c>
      <c r="AH95" s="98"/>
    </row>
    <row r="96" spans="1:34" ht="14.25">
      <c r="A96" s="163">
        <f>IF(COUNTA(명렬표!F30)&gt;0,명렬표!F30,"")</f>
      </c>
      <c r="B96" s="164">
        <f>IF(COUNTA(명렬표!G30)&gt;0,명렬표!G30,"")</f>
      </c>
      <c r="C96" s="216">
        <f>IF(COUNTA(1학기중간!O98)&gt;0,1학기중간!O98,"")</f>
      </c>
      <c r="D96" s="217">
        <f>IF(COUNTA(1학기중간!R98)&gt;0,1학기중간!R98,"")</f>
      </c>
      <c r="E96" s="217">
        <f t="shared" si="30"/>
      </c>
      <c r="F96" s="217">
        <f>IF(COUNTA(1학기말!P98)&gt;0,1학기말!P98,"")</f>
      </c>
      <c r="G96" s="217">
        <f>IF(COUNTA(1학기말!S98)&gt;0,1학기말!S98,"")</f>
      </c>
      <c r="H96" s="217">
        <f t="shared" si="31"/>
      </c>
      <c r="I96" s="217">
        <f t="shared" si="26"/>
      </c>
      <c r="J96" s="214">
        <f t="shared" si="32"/>
      </c>
      <c r="K96" s="216">
        <f>IF(COUNTA(2학기중간!O98)&gt;0,2학기중간!O98,"")</f>
      </c>
      <c r="L96" s="217">
        <f>IF(COUNTA(2학기중간!R98)&gt;0,2학기중간!R98,"")</f>
      </c>
      <c r="M96" s="217">
        <f t="shared" si="33"/>
      </c>
      <c r="N96" s="217">
        <f>IF(COUNTA(2학기말!O98)&gt;0,2학기말!O98,"")</f>
      </c>
      <c r="O96" s="217">
        <f>IF(COUNTA(2학기말!R98)&gt;0,2학기말!R98,"")</f>
      </c>
      <c r="P96" s="217">
        <f t="shared" si="34"/>
      </c>
      <c r="Q96" s="217">
        <f t="shared" si="27"/>
      </c>
      <c r="R96" s="214">
        <f t="shared" si="35"/>
      </c>
      <c r="S96" s="217">
        <f t="shared" si="36"/>
      </c>
      <c r="T96" s="212">
        <f t="shared" si="37"/>
      </c>
      <c r="U96" s="166">
        <f t="shared" si="38"/>
      </c>
      <c r="V96" s="212">
        <f t="shared" si="39"/>
      </c>
      <c r="W96" s="166">
        <f t="shared" si="28"/>
      </c>
      <c r="X96" s="166">
        <f t="shared" si="29"/>
      </c>
      <c r="Y96" s="164"/>
      <c r="Z96" s="97"/>
      <c r="AA96" s="98">
        <f t="shared" si="40"/>
      </c>
      <c r="AB96" s="98">
        <f t="shared" si="41"/>
      </c>
      <c r="AC96" s="98">
        <f t="shared" si="42"/>
      </c>
      <c r="AD96" s="98">
        <f t="shared" si="43"/>
      </c>
      <c r="AE96" s="98">
        <f t="shared" si="44"/>
      </c>
      <c r="AF96" s="98">
        <f t="shared" si="45"/>
      </c>
      <c r="AG96" s="98">
        <f t="shared" si="46"/>
      </c>
      <c r="AH96" s="98"/>
    </row>
    <row r="97" spans="1:34" ht="14.25">
      <c r="A97" s="163">
        <f>IF(COUNTA(명렬표!F31)&gt;0,명렬표!F31,"")</f>
      </c>
      <c r="B97" s="164">
        <f>IF(COUNTA(명렬표!G31)&gt;0,명렬표!G31,"")</f>
      </c>
      <c r="C97" s="216">
        <f>IF(COUNTA(1학기중간!O99)&gt;0,1학기중간!O99,"")</f>
      </c>
      <c r="D97" s="217">
        <f>IF(COUNTA(1학기중간!R99)&gt;0,1학기중간!R99,"")</f>
      </c>
      <c r="E97" s="217">
        <f t="shared" si="30"/>
      </c>
      <c r="F97" s="217">
        <f>IF(COUNTA(1학기말!P99)&gt;0,1학기말!P99,"")</f>
      </c>
      <c r="G97" s="217">
        <f>IF(COUNTA(1학기말!S99)&gt;0,1학기말!S99,"")</f>
      </c>
      <c r="H97" s="217">
        <f t="shared" si="31"/>
      </c>
      <c r="I97" s="217">
        <f t="shared" si="26"/>
      </c>
      <c r="J97" s="214">
        <f t="shared" si="32"/>
      </c>
      <c r="K97" s="216">
        <f>IF(COUNTA(2학기중간!O99)&gt;0,2학기중간!O99,"")</f>
      </c>
      <c r="L97" s="217">
        <f>IF(COUNTA(2학기중간!R99)&gt;0,2학기중간!R99,"")</f>
      </c>
      <c r="M97" s="217">
        <f t="shared" si="33"/>
      </c>
      <c r="N97" s="217">
        <f>IF(COUNTA(2학기말!O99)&gt;0,2학기말!O99,"")</f>
      </c>
      <c r="O97" s="217">
        <f>IF(COUNTA(2학기말!R99)&gt;0,2학기말!R99,"")</f>
      </c>
      <c r="P97" s="217">
        <f t="shared" si="34"/>
      </c>
      <c r="Q97" s="217">
        <f t="shared" si="27"/>
      </c>
      <c r="R97" s="214">
        <f t="shared" si="35"/>
      </c>
      <c r="S97" s="217">
        <f t="shared" si="36"/>
      </c>
      <c r="T97" s="212">
        <f t="shared" si="37"/>
      </c>
      <c r="U97" s="166">
        <f t="shared" si="38"/>
      </c>
      <c r="V97" s="212">
        <f t="shared" si="39"/>
      </c>
      <c r="W97" s="166">
        <f t="shared" si="28"/>
      </c>
      <c r="X97" s="166">
        <f t="shared" si="29"/>
      </c>
      <c r="Y97" s="164"/>
      <c r="Z97" s="97"/>
      <c r="AA97" s="98">
        <f t="shared" si="40"/>
      </c>
      <c r="AB97" s="98">
        <f t="shared" si="41"/>
      </c>
      <c r="AC97" s="98">
        <f t="shared" si="42"/>
      </c>
      <c r="AD97" s="98">
        <f t="shared" si="43"/>
      </c>
      <c r="AE97" s="98">
        <f t="shared" si="44"/>
      </c>
      <c r="AF97" s="98">
        <f t="shared" si="45"/>
      </c>
      <c r="AG97" s="98">
        <f t="shared" si="46"/>
      </c>
      <c r="AH97" s="98"/>
    </row>
    <row r="98" spans="1:34" ht="14.25">
      <c r="A98" s="163">
        <f>IF(COUNTA(명렬표!F32)&gt;0,명렬표!F32,"")</f>
      </c>
      <c r="B98" s="164">
        <f>IF(COUNTA(명렬표!G32)&gt;0,명렬표!G32,"")</f>
      </c>
      <c r="C98" s="216">
        <f>IF(COUNTA(1학기중간!O100)&gt;0,1학기중간!O100,"")</f>
      </c>
      <c r="D98" s="217">
        <f>IF(COUNTA(1학기중간!R100)&gt;0,1학기중간!R100,"")</f>
      </c>
      <c r="E98" s="217">
        <f t="shared" si="30"/>
      </c>
      <c r="F98" s="217">
        <f>IF(COUNTA(1학기말!P100)&gt;0,1학기말!P100,"")</f>
      </c>
      <c r="G98" s="217">
        <f>IF(COUNTA(1학기말!S100)&gt;0,1학기말!S100,"")</f>
      </c>
      <c r="H98" s="217">
        <f t="shared" si="31"/>
      </c>
      <c r="I98" s="217">
        <f t="shared" si="26"/>
      </c>
      <c r="J98" s="214">
        <f t="shared" si="32"/>
      </c>
      <c r="K98" s="216">
        <f>IF(COUNTA(2학기중간!O100)&gt;0,2학기중간!O100,"")</f>
      </c>
      <c r="L98" s="217">
        <f>IF(COUNTA(2학기중간!R100)&gt;0,2학기중간!R100,"")</f>
      </c>
      <c r="M98" s="217">
        <f t="shared" si="33"/>
      </c>
      <c r="N98" s="217">
        <f>IF(COUNTA(2학기말!O100)&gt;0,2학기말!O100,"")</f>
      </c>
      <c r="O98" s="217">
        <f>IF(COUNTA(2학기말!R100)&gt;0,2학기말!R100,"")</f>
      </c>
      <c r="P98" s="217">
        <f t="shared" si="34"/>
      </c>
      <c r="Q98" s="217">
        <f t="shared" si="27"/>
      </c>
      <c r="R98" s="214">
        <f t="shared" si="35"/>
      </c>
      <c r="S98" s="217">
        <f t="shared" si="36"/>
      </c>
      <c r="T98" s="212">
        <f t="shared" si="37"/>
      </c>
      <c r="U98" s="166">
        <f t="shared" si="38"/>
      </c>
      <c r="V98" s="212">
        <f t="shared" si="39"/>
      </c>
      <c r="W98" s="166">
        <f t="shared" si="28"/>
      </c>
      <c r="X98" s="166">
        <f t="shared" si="29"/>
      </c>
      <c r="Y98" s="164"/>
      <c r="Z98" s="97"/>
      <c r="AA98" s="98">
        <f t="shared" si="40"/>
      </c>
      <c r="AB98" s="98">
        <f t="shared" si="41"/>
      </c>
      <c r="AC98" s="98">
        <f t="shared" si="42"/>
      </c>
      <c r="AD98" s="98">
        <f t="shared" si="43"/>
      </c>
      <c r="AE98" s="98">
        <f t="shared" si="44"/>
      </c>
      <c r="AF98" s="98">
        <f t="shared" si="45"/>
      </c>
      <c r="AG98" s="98">
        <f t="shared" si="46"/>
      </c>
      <c r="AH98" s="98"/>
    </row>
    <row r="99" spans="1:34" ht="14.25">
      <c r="A99" s="163">
        <f>IF(COUNTA(명렬표!F33)&gt;0,명렬표!F33,"")</f>
      </c>
      <c r="B99" s="164">
        <f>IF(COUNTA(명렬표!G33)&gt;0,명렬표!G33,"")</f>
      </c>
      <c r="C99" s="216">
        <f>IF(COUNTA(1학기중간!O101)&gt;0,1학기중간!O101,"")</f>
      </c>
      <c r="D99" s="217">
        <f>IF(COUNTA(1학기중간!R101)&gt;0,1학기중간!R101,"")</f>
      </c>
      <c r="E99" s="217">
        <f t="shared" si="30"/>
      </c>
      <c r="F99" s="217">
        <f>IF(COUNTA(1학기말!P101)&gt;0,1학기말!P101,"")</f>
      </c>
      <c r="G99" s="217">
        <f>IF(COUNTA(1학기말!S101)&gt;0,1학기말!S101,"")</f>
      </c>
      <c r="H99" s="217">
        <f t="shared" si="31"/>
      </c>
      <c r="I99" s="217">
        <f t="shared" si="26"/>
      </c>
      <c r="J99" s="214">
        <f t="shared" si="32"/>
      </c>
      <c r="K99" s="216">
        <f>IF(COUNTA(2학기중간!O101)&gt;0,2학기중간!O101,"")</f>
      </c>
      <c r="L99" s="217">
        <f>IF(COUNTA(2학기중간!R101)&gt;0,2학기중간!R101,"")</f>
      </c>
      <c r="M99" s="217">
        <f t="shared" si="33"/>
      </c>
      <c r="N99" s="217">
        <f>IF(COUNTA(2학기말!O101)&gt;0,2학기말!O101,"")</f>
      </c>
      <c r="O99" s="217">
        <f>IF(COUNTA(2학기말!R101)&gt;0,2학기말!R101,"")</f>
      </c>
      <c r="P99" s="217">
        <f t="shared" si="34"/>
      </c>
      <c r="Q99" s="217">
        <f t="shared" si="27"/>
      </c>
      <c r="R99" s="214">
        <f t="shared" si="35"/>
      </c>
      <c r="S99" s="217">
        <f t="shared" si="36"/>
      </c>
      <c r="T99" s="212">
        <f t="shared" si="37"/>
      </c>
      <c r="U99" s="166">
        <f t="shared" si="38"/>
      </c>
      <c r="V99" s="212">
        <f t="shared" si="39"/>
      </c>
      <c r="W99" s="166">
        <f t="shared" si="28"/>
      </c>
      <c r="X99" s="166">
        <f t="shared" si="29"/>
      </c>
      <c r="Y99" s="164"/>
      <c r="Z99" s="97"/>
      <c r="AA99" s="98">
        <f t="shared" si="40"/>
      </c>
      <c r="AB99" s="98">
        <f t="shared" si="41"/>
      </c>
      <c r="AC99" s="98">
        <f t="shared" si="42"/>
      </c>
      <c r="AD99" s="98">
        <f t="shared" si="43"/>
      </c>
      <c r="AE99" s="98">
        <f t="shared" si="44"/>
      </c>
      <c r="AF99" s="98">
        <f t="shared" si="45"/>
      </c>
      <c r="AG99" s="98">
        <f t="shared" si="46"/>
      </c>
      <c r="AH99" s="98"/>
    </row>
    <row r="100" spans="1:34" ht="14.25">
      <c r="A100" s="163">
        <f>IF(COUNTA(명렬표!F34)&gt;0,명렬표!F34,"")</f>
      </c>
      <c r="B100" s="164">
        <f>IF(COUNTA(명렬표!G34)&gt;0,명렬표!G34,"")</f>
      </c>
      <c r="C100" s="216">
        <f>IF(COUNTA(1학기중간!O102)&gt;0,1학기중간!O102,"")</f>
      </c>
      <c r="D100" s="217">
        <f>IF(COUNTA(1학기중간!R102)&gt;0,1학기중간!R102,"")</f>
      </c>
      <c r="E100" s="217">
        <f t="shared" si="30"/>
      </c>
      <c r="F100" s="217">
        <f>IF(COUNTA(1학기말!P102)&gt;0,1학기말!P102,"")</f>
      </c>
      <c r="G100" s="217">
        <f>IF(COUNTA(1학기말!S102)&gt;0,1학기말!S102,"")</f>
      </c>
      <c r="H100" s="217">
        <f t="shared" si="31"/>
      </c>
      <c r="I100" s="217">
        <f t="shared" si="26"/>
      </c>
      <c r="J100" s="214">
        <f t="shared" si="32"/>
      </c>
      <c r="K100" s="216">
        <f>IF(COUNTA(2학기중간!O102)&gt;0,2학기중간!O102,"")</f>
      </c>
      <c r="L100" s="217">
        <f>IF(COUNTA(2학기중간!R102)&gt;0,2학기중간!R102,"")</f>
      </c>
      <c r="M100" s="217">
        <f t="shared" si="33"/>
      </c>
      <c r="N100" s="217">
        <f>IF(COUNTA(2학기말!O102)&gt;0,2학기말!O102,"")</f>
      </c>
      <c r="O100" s="217">
        <f>IF(COUNTA(2학기말!R102)&gt;0,2학기말!R102,"")</f>
      </c>
      <c r="P100" s="217">
        <f t="shared" si="34"/>
      </c>
      <c r="Q100" s="217">
        <f t="shared" si="27"/>
      </c>
      <c r="R100" s="214">
        <f t="shared" si="35"/>
      </c>
      <c r="S100" s="217">
        <f t="shared" si="36"/>
      </c>
      <c r="T100" s="212">
        <f t="shared" si="37"/>
      </c>
      <c r="U100" s="166">
        <f t="shared" si="38"/>
      </c>
      <c r="V100" s="212">
        <f t="shared" si="39"/>
      </c>
      <c r="W100" s="166">
        <f t="shared" si="28"/>
      </c>
      <c r="X100" s="166">
        <f t="shared" si="29"/>
      </c>
      <c r="Y100" s="164"/>
      <c r="Z100" s="97"/>
      <c r="AA100" s="98">
        <f t="shared" si="40"/>
      </c>
      <c r="AB100" s="98">
        <f t="shared" si="41"/>
      </c>
      <c r="AC100" s="98">
        <f t="shared" si="42"/>
      </c>
      <c r="AD100" s="98">
        <f t="shared" si="43"/>
      </c>
      <c r="AE100" s="98">
        <f t="shared" si="44"/>
      </c>
      <c r="AF100" s="98">
        <f t="shared" si="45"/>
      </c>
      <c r="AG100" s="98">
        <f t="shared" si="46"/>
      </c>
      <c r="AH100" s="98"/>
    </row>
    <row r="101" spans="1:34" ht="14.25">
      <c r="A101" s="163">
        <f>IF(COUNTA(명렬표!F35)&gt;0,명렬표!F35,"")</f>
      </c>
      <c r="B101" s="164">
        <f>IF(COUNTA(명렬표!G35)&gt;0,명렬표!G35,"")</f>
      </c>
      <c r="C101" s="216">
        <f>IF(COUNTA(1학기중간!O103)&gt;0,1학기중간!O103,"")</f>
      </c>
      <c r="D101" s="217">
        <f>IF(COUNTA(1학기중간!R103)&gt;0,1학기중간!R103,"")</f>
      </c>
      <c r="E101" s="217">
        <f t="shared" si="30"/>
      </c>
      <c r="F101" s="217">
        <f>IF(COUNTA(1학기말!P103)&gt;0,1학기말!P103,"")</f>
      </c>
      <c r="G101" s="217">
        <f>IF(COUNTA(1학기말!S103)&gt;0,1학기말!S103,"")</f>
      </c>
      <c r="H101" s="217">
        <f t="shared" si="31"/>
      </c>
      <c r="I101" s="217">
        <f t="shared" si="26"/>
      </c>
      <c r="J101" s="214">
        <f t="shared" si="32"/>
      </c>
      <c r="K101" s="216">
        <f>IF(COUNTA(2학기중간!O103)&gt;0,2학기중간!O103,"")</f>
      </c>
      <c r="L101" s="217">
        <f>IF(COUNTA(2학기중간!R103)&gt;0,2학기중간!R103,"")</f>
      </c>
      <c r="M101" s="217">
        <f t="shared" si="33"/>
      </c>
      <c r="N101" s="217">
        <f>IF(COUNTA(2학기말!O103)&gt;0,2학기말!O103,"")</f>
      </c>
      <c r="O101" s="217">
        <f>IF(COUNTA(2학기말!R103)&gt;0,2학기말!R103,"")</f>
      </c>
      <c r="P101" s="217">
        <f t="shared" si="34"/>
      </c>
      <c r="Q101" s="217">
        <f t="shared" si="27"/>
      </c>
      <c r="R101" s="214">
        <f t="shared" si="35"/>
      </c>
      <c r="S101" s="217">
        <f t="shared" si="36"/>
      </c>
      <c r="T101" s="212">
        <f t="shared" si="37"/>
      </c>
      <c r="U101" s="166">
        <f t="shared" si="38"/>
      </c>
      <c r="V101" s="212">
        <f t="shared" si="39"/>
      </c>
      <c r="W101" s="166">
        <f t="shared" si="28"/>
      </c>
      <c r="X101" s="166">
        <f t="shared" si="29"/>
      </c>
      <c r="Y101" s="164"/>
      <c r="Z101" s="97"/>
      <c r="AA101" s="98">
        <f t="shared" si="40"/>
      </c>
      <c r="AB101" s="98">
        <f t="shared" si="41"/>
      </c>
      <c r="AC101" s="98">
        <f t="shared" si="42"/>
      </c>
      <c r="AD101" s="98">
        <f t="shared" si="43"/>
      </c>
      <c r="AE101" s="98">
        <f t="shared" si="44"/>
      </c>
      <c r="AF101" s="98">
        <f t="shared" si="45"/>
      </c>
      <c r="AG101" s="98">
        <f t="shared" si="46"/>
      </c>
      <c r="AH101" s="98"/>
    </row>
    <row r="102" spans="1:34" ht="14.25">
      <c r="A102" s="163">
        <f>IF(COUNTA(명렬표!F36)&gt;0,명렬표!F36,"")</f>
      </c>
      <c r="B102" s="164">
        <f>IF(COUNTA(명렬표!G36)&gt;0,명렬표!G36,"")</f>
      </c>
      <c r="C102" s="216">
        <f>IF(COUNTA(1학기중간!O104)&gt;0,1학기중간!O104,"")</f>
      </c>
      <c r="D102" s="217">
        <f>IF(COUNTA(1학기중간!R104)&gt;0,1학기중간!R104,"")</f>
      </c>
      <c r="E102" s="217">
        <f t="shared" si="30"/>
      </c>
      <c r="F102" s="217">
        <f>IF(COUNTA(1학기말!P104)&gt;0,1학기말!P104,"")</f>
      </c>
      <c r="G102" s="217">
        <f>IF(COUNTA(1학기말!S104)&gt;0,1학기말!S104,"")</f>
      </c>
      <c r="H102" s="217">
        <f t="shared" si="31"/>
      </c>
      <c r="I102" s="217">
        <f t="shared" si="26"/>
      </c>
      <c r="J102" s="214">
        <f t="shared" si="32"/>
      </c>
      <c r="K102" s="216">
        <f>IF(COUNTA(2학기중간!O104)&gt;0,2학기중간!O104,"")</f>
      </c>
      <c r="L102" s="217">
        <f>IF(COUNTA(2학기중간!R104)&gt;0,2학기중간!R104,"")</f>
      </c>
      <c r="M102" s="217">
        <f t="shared" si="33"/>
      </c>
      <c r="N102" s="217">
        <f>IF(COUNTA(2학기말!O104)&gt;0,2학기말!O104,"")</f>
      </c>
      <c r="O102" s="217">
        <f>IF(COUNTA(2학기말!R104)&gt;0,2학기말!R104,"")</f>
      </c>
      <c r="P102" s="217">
        <f t="shared" si="34"/>
      </c>
      <c r="Q102" s="217">
        <f t="shared" si="27"/>
      </c>
      <c r="R102" s="214">
        <f t="shared" si="35"/>
      </c>
      <c r="S102" s="217">
        <f t="shared" si="36"/>
      </c>
      <c r="T102" s="212">
        <f t="shared" si="37"/>
      </c>
      <c r="U102" s="166">
        <f t="shared" si="38"/>
      </c>
      <c r="V102" s="212">
        <f t="shared" si="39"/>
      </c>
      <c r="W102" s="166">
        <f t="shared" si="28"/>
      </c>
      <c r="X102" s="166">
        <f t="shared" si="29"/>
      </c>
      <c r="Y102" s="164"/>
      <c r="Z102" s="97"/>
      <c r="AA102" s="98">
        <f t="shared" si="40"/>
      </c>
      <c r="AB102" s="98">
        <f t="shared" si="41"/>
      </c>
      <c r="AC102" s="98">
        <f t="shared" si="42"/>
      </c>
      <c r="AD102" s="98">
        <f t="shared" si="43"/>
      </c>
      <c r="AE102" s="98">
        <f t="shared" si="44"/>
      </c>
      <c r="AF102" s="98">
        <f t="shared" si="45"/>
      </c>
      <c r="AG102" s="98">
        <f t="shared" si="46"/>
      </c>
      <c r="AH102" s="98"/>
    </row>
    <row r="103" spans="1:34" ht="14.25">
      <c r="A103" s="163">
        <f>IF(COUNTA(명렬표!F37)&gt;0,명렬표!F37,"")</f>
      </c>
      <c r="B103" s="164">
        <f>IF(COUNTA(명렬표!G37)&gt;0,명렬표!G37,"")</f>
      </c>
      <c r="C103" s="216">
        <f>IF(COUNTA(1학기중간!O105)&gt;0,1학기중간!O105,"")</f>
      </c>
      <c r="D103" s="217">
        <f>IF(COUNTA(1학기중간!R105)&gt;0,1학기중간!R105,"")</f>
      </c>
      <c r="E103" s="217">
        <f t="shared" si="30"/>
      </c>
      <c r="F103" s="217">
        <f>IF(COUNTA(1학기말!P105)&gt;0,1학기말!P105,"")</f>
      </c>
      <c r="G103" s="217">
        <f>IF(COUNTA(1학기말!S105)&gt;0,1학기말!S105,"")</f>
      </c>
      <c r="H103" s="217">
        <f t="shared" si="31"/>
      </c>
      <c r="I103" s="217">
        <f t="shared" si="26"/>
      </c>
      <c r="J103" s="214">
        <f t="shared" si="32"/>
      </c>
      <c r="K103" s="216">
        <f>IF(COUNTA(2학기중간!O105)&gt;0,2학기중간!O105,"")</f>
      </c>
      <c r="L103" s="217">
        <f>IF(COUNTA(2학기중간!R105)&gt;0,2학기중간!R105,"")</f>
      </c>
      <c r="M103" s="217">
        <f t="shared" si="33"/>
      </c>
      <c r="N103" s="217">
        <f>IF(COUNTA(2학기말!O105)&gt;0,2학기말!O105,"")</f>
      </c>
      <c r="O103" s="217">
        <f>IF(COUNTA(2학기말!R105)&gt;0,2학기말!R105,"")</f>
      </c>
      <c r="P103" s="217">
        <f t="shared" si="34"/>
      </c>
      <c r="Q103" s="217">
        <f t="shared" si="27"/>
      </c>
      <c r="R103" s="214">
        <f t="shared" si="35"/>
      </c>
      <c r="S103" s="217">
        <f t="shared" si="36"/>
      </c>
      <c r="T103" s="212">
        <f t="shared" si="37"/>
      </c>
      <c r="U103" s="166">
        <f t="shared" si="38"/>
      </c>
      <c r="V103" s="212">
        <f t="shared" si="39"/>
      </c>
      <c r="W103" s="166">
        <f t="shared" si="28"/>
      </c>
      <c r="X103" s="166">
        <f t="shared" si="29"/>
      </c>
      <c r="Y103" s="164"/>
      <c r="Z103" s="97"/>
      <c r="AA103" s="98">
        <f t="shared" si="40"/>
      </c>
      <c r="AB103" s="98">
        <f t="shared" si="41"/>
      </c>
      <c r="AC103" s="98">
        <f t="shared" si="42"/>
      </c>
      <c r="AD103" s="98">
        <f t="shared" si="43"/>
      </c>
      <c r="AE103" s="98">
        <f t="shared" si="44"/>
      </c>
      <c r="AF103" s="98">
        <f t="shared" si="45"/>
      </c>
      <c r="AG103" s="98">
        <f t="shared" si="46"/>
      </c>
      <c r="AH103" s="98"/>
    </row>
    <row r="104" spans="1:34" ht="14.25">
      <c r="A104" s="163">
        <f>IF(COUNTA(명렬표!F38)&gt;0,명렬표!F38,"")</f>
      </c>
      <c r="B104" s="164">
        <f>IF(COUNTA(명렬표!G38)&gt;0,명렬표!G38,"")</f>
      </c>
      <c r="C104" s="216">
        <f>IF(COUNTA(1학기중간!O106)&gt;0,1학기중간!O106,"")</f>
      </c>
      <c r="D104" s="217">
        <f>IF(COUNTA(1학기중간!R106)&gt;0,1학기중간!R106,"")</f>
      </c>
      <c r="E104" s="217">
        <f t="shared" si="30"/>
      </c>
      <c r="F104" s="217">
        <f>IF(COUNTA(1학기말!P106)&gt;0,1학기말!P106,"")</f>
      </c>
      <c r="G104" s="217">
        <f>IF(COUNTA(1학기말!S106)&gt;0,1학기말!S106,"")</f>
      </c>
      <c r="H104" s="217">
        <f t="shared" si="31"/>
      </c>
      <c r="I104" s="217">
        <f t="shared" si="26"/>
      </c>
      <c r="J104" s="214">
        <f t="shared" si="32"/>
      </c>
      <c r="K104" s="216">
        <f>IF(COUNTA(2학기중간!O106)&gt;0,2학기중간!O106,"")</f>
      </c>
      <c r="L104" s="217">
        <f>IF(COUNTA(2학기중간!R106)&gt;0,2학기중간!R106,"")</f>
      </c>
      <c r="M104" s="217">
        <f t="shared" si="33"/>
      </c>
      <c r="N104" s="217">
        <f>IF(COUNTA(2학기말!O106)&gt;0,2학기말!O106,"")</f>
      </c>
      <c r="O104" s="217">
        <f>IF(COUNTA(2학기말!R106)&gt;0,2학기말!R106,"")</f>
      </c>
      <c r="P104" s="217">
        <f t="shared" si="34"/>
      </c>
      <c r="Q104" s="217">
        <f t="shared" si="27"/>
      </c>
      <c r="R104" s="214">
        <f t="shared" si="35"/>
      </c>
      <c r="S104" s="217">
        <f t="shared" si="36"/>
      </c>
      <c r="T104" s="212">
        <f t="shared" si="37"/>
      </c>
      <c r="U104" s="166">
        <f t="shared" si="38"/>
      </c>
      <c r="V104" s="212">
        <f t="shared" si="39"/>
      </c>
      <c r="W104" s="166">
        <f t="shared" si="28"/>
      </c>
      <c r="X104" s="166">
        <f t="shared" si="29"/>
      </c>
      <c r="Y104" s="164"/>
      <c r="Z104" s="97"/>
      <c r="AA104" s="98">
        <f t="shared" si="40"/>
      </c>
      <c r="AB104" s="98">
        <f t="shared" si="41"/>
      </c>
      <c r="AC104" s="98">
        <f t="shared" si="42"/>
      </c>
      <c r="AD104" s="98">
        <f t="shared" si="43"/>
      </c>
      <c r="AE104" s="98">
        <f t="shared" si="44"/>
      </c>
      <c r="AF104" s="98">
        <f t="shared" si="45"/>
      </c>
      <c r="AG104" s="98">
        <f t="shared" si="46"/>
      </c>
      <c r="AH104" s="98"/>
    </row>
    <row r="105" spans="1:34" ht="14.25">
      <c r="A105" s="163">
        <f>IF(COUNTA(명렬표!F39)&gt;0,명렬표!F39,"")</f>
      </c>
      <c r="B105" s="164">
        <f>IF(COUNTA(명렬표!G39)&gt;0,명렬표!G39,"")</f>
      </c>
      <c r="C105" s="216">
        <f>IF(COUNTA(1학기중간!O107)&gt;0,1학기중간!O107,"")</f>
      </c>
      <c r="D105" s="217">
        <f>IF(COUNTA(1학기중간!R107)&gt;0,1학기중간!R107,"")</f>
      </c>
      <c r="E105" s="217">
        <f t="shared" si="30"/>
      </c>
      <c r="F105" s="217">
        <f>IF(COUNTA(1학기말!P107)&gt;0,1학기말!P107,"")</f>
      </c>
      <c r="G105" s="217">
        <f>IF(COUNTA(1학기말!S107)&gt;0,1학기말!S107,"")</f>
      </c>
      <c r="H105" s="217">
        <f t="shared" si="31"/>
      </c>
      <c r="I105" s="217">
        <f t="shared" si="26"/>
      </c>
      <c r="J105" s="214">
        <f t="shared" si="32"/>
      </c>
      <c r="K105" s="216">
        <f>IF(COUNTA(2학기중간!O107)&gt;0,2학기중간!O107,"")</f>
      </c>
      <c r="L105" s="217">
        <f>IF(COUNTA(2학기중간!R107)&gt;0,2학기중간!R107,"")</f>
      </c>
      <c r="M105" s="217">
        <f t="shared" si="33"/>
      </c>
      <c r="N105" s="217">
        <f>IF(COUNTA(2학기말!O107)&gt;0,2학기말!O107,"")</f>
      </c>
      <c r="O105" s="217">
        <f>IF(COUNTA(2학기말!R107)&gt;0,2학기말!R107,"")</f>
      </c>
      <c r="P105" s="217">
        <f t="shared" si="34"/>
      </c>
      <c r="Q105" s="217">
        <f t="shared" si="27"/>
      </c>
      <c r="R105" s="214">
        <f t="shared" si="35"/>
      </c>
      <c r="S105" s="217">
        <f t="shared" si="36"/>
      </c>
      <c r="T105" s="212">
        <f t="shared" si="37"/>
      </c>
      <c r="U105" s="166">
        <f t="shared" si="38"/>
      </c>
      <c r="V105" s="212">
        <f t="shared" si="39"/>
      </c>
      <c r="W105" s="166">
        <f t="shared" si="28"/>
      </c>
      <c r="X105" s="166">
        <f t="shared" si="29"/>
      </c>
      <c r="Y105" s="164"/>
      <c r="Z105" s="97"/>
      <c r="AA105" s="98">
        <f t="shared" si="40"/>
      </c>
      <c r="AB105" s="98">
        <f t="shared" si="41"/>
      </c>
      <c r="AC105" s="98">
        <f t="shared" si="42"/>
      </c>
      <c r="AD105" s="98">
        <f t="shared" si="43"/>
      </c>
      <c r="AE105" s="98">
        <f t="shared" si="44"/>
      </c>
      <c r="AF105" s="98">
        <f t="shared" si="45"/>
      </c>
      <c r="AG105" s="98">
        <f t="shared" si="46"/>
      </c>
      <c r="AH105" s="98"/>
    </row>
    <row r="106" spans="1:34" ht="14.25">
      <c r="A106" s="163">
        <f>IF(COUNTA(명렬표!F40)&gt;0,명렬표!F40,"")</f>
      </c>
      <c r="B106" s="164">
        <f>IF(COUNTA(명렬표!G40)&gt;0,명렬표!G40,"")</f>
      </c>
      <c r="C106" s="216">
        <f>IF(COUNTA(1학기중간!O108)&gt;0,1학기중간!O108,"")</f>
      </c>
      <c r="D106" s="217">
        <f>IF(COUNTA(1학기중간!R108)&gt;0,1학기중간!R108,"")</f>
      </c>
      <c r="E106" s="217">
        <f t="shared" si="30"/>
      </c>
      <c r="F106" s="217">
        <f>IF(COUNTA(1학기말!P108)&gt;0,1학기말!P108,"")</f>
      </c>
      <c r="G106" s="217">
        <f>IF(COUNTA(1학기말!S108)&gt;0,1학기말!S108,"")</f>
      </c>
      <c r="H106" s="217">
        <f t="shared" si="31"/>
      </c>
      <c r="I106" s="217">
        <f t="shared" si="26"/>
      </c>
      <c r="J106" s="214">
        <f t="shared" si="32"/>
      </c>
      <c r="K106" s="216">
        <f>IF(COUNTA(2학기중간!O108)&gt;0,2학기중간!O108,"")</f>
      </c>
      <c r="L106" s="217">
        <f>IF(COUNTA(2학기중간!R108)&gt;0,2학기중간!R108,"")</f>
      </c>
      <c r="M106" s="217">
        <f t="shared" si="33"/>
      </c>
      <c r="N106" s="217">
        <f>IF(COUNTA(2학기말!O108)&gt;0,2학기말!O108,"")</f>
      </c>
      <c r="O106" s="217">
        <f>IF(COUNTA(2학기말!R108)&gt;0,2학기말!R108,"")</f>
      </c>
      <c r="P106" s="217">
        <f t="shared" si="34"/>
      </c>
      <c r="Q106" s="217">
        <f t="shared" si="27"/>
      </c>
      <c r="R106" s="214">
        <f t="shared" si="35"/>
      </c>
      <c r="S106" s="217">
        <f t="shared" si="36"/>
      </c>
      <c r="T106" s="212">
        <f t="shared" si="37"/>
      </c>
      <c r="U106" s="166">
        <f t="shared" si="38"/>
      </c>
      <c r="V106" s="212">
        <f t="shared" si="39"/>
      </c>
      <c r="W106" s="166">
        <f t="shared" si="28"/>
      </c>
      <c r="X106" s="166">
        <f t="shared" si="29"/>
      </c>
      <c r="Y106" s="164"/>
      <c r="Z106" s="97"/>
      <c r="AA106" s="98">
        <f t="shared" si="40"/>
      </c>
      <c r="AB106" s="98">
        <f t="shared" si="41"/>
      </c>
      <c r="AC106" s="98">
        <f t="shared" si="42"/>
      </c>
      <c r="AD106" s="98">
        <f t="shared" si="43"/>
      </c>
      <c r="AE106" s="98">
        <f t="shared" si="44"/>
      </c>
      <c r="AF106" s="98">
        <f t="shared" si="45"/>
      </c>
      <c r="AG106" s="98">
        <f t="shared" si="46"/>
      </c>
      <c r="AH106" s="98"/>
    </row>
    <row r="107" spans="1:34" ht="14.25">
      <c r="A107" s="163">
        <f>IF(COUNTA(명렬표!F41)&gt;0,명렬표!F41,"")</f>
      </c>
      <c r="B107" s="164">
        <f>IF(COUNTA(명렬표!G41)&gt;0,명렬표!G41,"")</f>
      </c>
      <c r="C107" s="216">
        <f>IF(COUNTA(1학기중간!O109)&gt;0,1학기중간!O109,"")</f>
      </c>
      <c r="D107" s="217">
        <f>IF(COUNTA(1학기중간!R109)&gt;0,1학기중간!R109,"")</f>
      </c>
      <c r="E107" s="217">
        <f t="shared" si="30"/>
      </c>
      <c r="F107" s="217">
        <f>IF(COUNTA(1학기말!P109)&gt;0,1학기말!P109,"")</f>
      </c>
      <c r="G107" s="217">
        <f>IF(COUNTA(1학기말!S109)&gt;0,1학기말!S109,"")</f>
      </c>
      <c r="H107" s="217">
        <f t="shared" si="31"/>
      </c>
      <c r="I107" s="217">
        <f t="shared" si="26"/>
      </c>
      <c r="J107" s="214">
        <f t="shared" si="32"/>
      </c>
      <c r="K107" s="216">
        <f>IF(COUNTA(2학기중간!O109)&gt;0,2학기중간!O109,"")</f>
      </c>
      <c r="L107" s="217">
        <f>IF(COUNTA(2학기중간!R109)&gt;0,2학기중간!R109,"")</f>
      </c>
      <c r="M107" s="217">
        <f t="shared" si="33"/>
      </c>
      <c r="N107" s="217">
        <f>IF(COUNTA(2학기말!O109)&gt;0,2학기말!O109,"")</f>
      </c>
      <c r="O107" s="217">
        <f>IF(COUNTA(2학기말!R109)&gt;0,2학기말!R109,"")</f>
      </c>
      <c r="P107" s="217">
        <f t="shared" si="34"/>
      </c>
      <c r="Q107" s="217">
        <f t="shared" si="27"/>
      </c>
      <c r="R107" s="214">
        <f t="shared" si="35"/>
      </c>
      <c r="S107" s="217">
        <f t="shared" si="36"/>
      </c>
      <c r="T107" s="212">
        <f t="shared" si="37"/>
      </c>
      <c r="U107" s="166">
        <f t="shared" si="38"/>
      </c>
      <c r="V107" s="212">
        <f t="shared" si="39"/>
      </c>
      <c r="W107" s="166">
        <f t="shared" si="28"/>
      </c>
      <c r="X107" s="166">
        <f t="shared" si="29"/>
      </c>
      <c r="Y107" s="164"/>
      <c r="Z107" s="97"/>
      <c r="AA107" s="98">
        <f t="shared" si="40"/>
      </c>
      <c r="AB107" s="98">
        <f t="shared" si="41"/>
      </c>
      <c r="AC107" s="98">
        <f t="shared" si="42"/>
      </c>
      <c r="AD107" s="98">
        <f t="shared" si="43"/>
      </c>
      <c r="AE107" s="98">
        <f t="shared" si="44"/>
      </c>
      <c r="AF107" s="98">
        <f t="shared" si="45"/>
      </c>
      <c r="AG107" s="98">
        <f t="shared" si="46"/>
      </c>
      <c r="AH107" s="98"/>
    </row>
    <row r="108" spans="1:34" ht="14.25">
      <c r="A108" s="163">
        <f>IF(COUNTA(명렬표!F42)&gt;0,명렬표!F42,"")</f>
      </c>
      <c r="B108" s="164">
        <f>IF(COUNTA(명렬표!G42)&gt;0,명렬표!G42,"")</f>
      </c>
      <c r="C108" s="216">
        <f>IF(COUNTA(1학기중간!O110)&gt;0,1학기중간!O110,"")</f>
      </c>
      <c r="D108" s="217">
        <f>IF(COUNTA(1학기중간!R110)&gt;0,1학기중간!R110,"")</f>
      </c>
      <c r="E108" s="217">
        <f t="shared" si="30"/>
      </c>
      <c r="F108" s="217">
        <f>IF(COUNTA(1학기말!P110)&gt;0,1학기말!P110,"")</f>
      </c>
      <c r="G108" s="217">
        <f>IF(COUNTA(1학기말!S110)&gt;0,1학기말!S110,"")</f>
      </c>
      <c r="H108" s="217">
        <f t="shared" si="31"/>
      </c>
      <c r="I108" s="217">
        <f t="shared" si="26"/>
      </c>
      <c r="J108" s="214">
        <f t="shared" si="32"/>
      </c>
      <c r="K108" s="216">
        <f>IF(COUNTA(2학기중간!O110)&gt;0,2학기중간!O110,"")</f>
      </c>
      <c r="L108" s="217">
        <f>IF(COUNTA(2학기중간!R110)&gt;0,2학기중간!R110,"")</f>
      </c>
      <c r="M108" s="217">
        <f t="shared" si="33"/>
      </c>
      <c r="N108" s="217">
        <f>IF(COUNTA(2학기말!O110)&gt;0,2학기말!O110,"")</f>
      </c>
      <c r="O108" s="217">
        <f>IF(COUNTA(2학기말!R110)&gt;0,2학기말!R110,"")</f>
      </c>
      <c r="P108" s="217">
        <f t="shared" si="34"/>
      </c>
      <c r="Q108" s="217">
        <f t="shared" si="27"/>
      </c>
      <c r="R108" s="214">
        <f t="shared" si="35"/>
      </c>
      <c r="S108" s="217">
        <f t="shared" si="36"/>
      </c>
      <c r="T108" s="212">
        <f t="shared" si="37"/>
      </c>
      <c r="U108" s="166">
        <f t="shared" si="38"/>
      </c>
      <c r="V108" s="212">
        <f t="shared" si="39"/>
      </c>
      <c r="W108" s="166">
        <f t="shared" si="28"/>
      </c>
      <c r="X108" s="166">
        <f t="shared" si="29"/>
      </c>
      <c r="Y108" s="164"/>
      <c r="Z108" s="97"/>
      <c r="AA108" s="98">
        <f t="shared" si="40"/>
      </c>
      <c r="AB108" s="98">
        <f t="shared" si="41"/>
      </c>
      <c r="AC108" s="98">
        <f t="shared" si="42"/>
      </c>
      <c r="AD108" s="98">
        <f t="shared" si="43"/>
      </c>
      <c r="AE108" s="98">
        <f t="shared" si="44"/>
      </c>
      <c r="AF108" s="98">
        <f t="shared" si="45"/>
      </c>
      <c r="AG108" s="98">
        <f t="shared" si="46"/>
      </c>
      <c r="AH108" s="98"/>
    </row>
    <row r="109" spans="1:34" ht="14.25">
      <c r="A109" s="163">
        <f>IF(COUNTA(명렬표!F43)&gt;0,명렬표!F43,"")</f>
      </c>
      <c r="B109" s="164">
        <f>IF(COUNTA(명렬표!G43)&gt;0,명렬표!G43,"")</f>
      </c>
      <c r="C109" s="216">
        <f>IF(COUNTA(1학기중간!O111)&gt;0,1학기중간!O111,"")</f>
      </c>
      <c r="D109" s="217">
        <f>IF(COUNTA(1학기중간!R111)&gt;0,1학기중간!R111,"")</f>
      </c>
      <c r="E109" s="217">
        <f t="shared" si="30"/>
      </c>
      <c r="F109" s="217">
        <f>IF(COUNTA(1학기말!P111)&gt;0,1학기말!P111,"")</f>
      </c>
      <c r="G109" s="217">
        <f>IF(COUNTA(1학기말!S111)&gt;0,1학기말!S111,"")</f>
      </c>
      <c r="H109" s="217">
        <f t="shared" si="31"/>
      </c>
      <c r="I109" s="217">
        <f t="shared" si="26"/>
      </c>
      <c r="J109" s="214">
        <f t="shared" si="32"/>
      </c>
      <c r="K109" s="216">
        <f>IF(COUNTA(2학기중간!O111)&gt;0,2학기중간!O111,"")</f>
      </c>
      <c r="L109" s="217">
        <f>IF(COUNTA(2학기중간!R111)&gt;0,2학기중간!R111,"")</f>
      </c>
      <c r="M109" s="217">
        <f t="shared" si="33"/>
      </c>
      <c r="N109" s="217">
        <f>IF(COUNTA(2학기말!O111)&gt;0,2학기말!O111,"")</f>
      </c>
      <c r="O109" s="217">
        <f>IF(COUNTA(2학기말!R111)&gt;0,2학기말!R111,"")</f>
      </c>
      <c r="P109" s="217">
        <f t="shared" si="34"/>
      </c>
      <c r="Q109" s="217">
        <f t="shared" si="27"/>
      </c>
      <c r="R109" s="214">
        <f t="shared" si="35"/>
      </c>
      <c r="S109" s="217">
        <f t="shared" si="36"/>
      </c>
      <c r="T109" s="212">
        <f t="shared" si="37"/>
      </c>
      <c r="U109" s="166">
        <f t="shared" si="38"/>
      </c>
      <c r="V109" s="212">
        <f t="shared" si="39"/>
      </c>
      <c r="W109" s="166">
        <f t="shared" si="28"/>
      </c>
      <c r="X109" s="166">
        <f t="shared" si="29"/>
      </c>
      <c r="Y109" s="164"/>
      <c r="Z109" s="97"/>
      <c r="AA109" s="98">
        <f t="shared" si="40"/>
      </c>
      <c r="AB109" s="98">
        <f t="shared" si="41"/>
      </c>
      <c r="AC109" s="98">
        <f t="shared" si="42"/>
      </c>
      <c r="AD109" s="98">
        <f t="shared" si="43"/>
      </c>
      <c r="AE109" s="98">
        <f t="shared" si="44"/>
      </c>
      <c r="AF109" s="98">
        <f t="shared" si="45"/>
      </c>
      <c r="AG109" s="98">
        <f t="shared" si="46"/>
      </c>
      <c r="AH109" s="98"/>
    </row>
    <row r="110" spans="1:34" ht="14.25">
      <c r="A110" s="163">
        <f>IF(COUNTA(명렬표!F44)&gt;0,명렬표!F44,"")</f>
      </c>
      <c r="B110" s="164">
        <f>IF(COUNTA(명렬표!G44)&gt;0,명렬표!G44,"")</f>
      </c>
      <c r="C110" s="216">
        <f>IF(COUNTA(1학기중간!O112)&gt;0,1학기중간!O112,"")</f>
      </c>
      <c r="D110" s="217">
        <f>IF(COUNTA(1학기중간!R112)&gt;0,1학기중간!R112,"")</f>
      </c>
      <c r="E110" s="217">
        <f t="shared" si="30"/>
      </c>
      <c r="F110" s="217">
        <f>IF(COUNTA(1학기말!P112)&gt;0,1학기말!P112,"")</f>
      </c>
      <c r="G110" s="217">
        <f>IF(COUNTA(1학기말!S112)&gt;0,1학기말!S112,"")</f>
      </c>
      <c r="H110" s="217">
        <f t="shared" si="31"/>
      </c>
      <c r="I110" s="217">
        <f t="shared" si="26"/>
      </c>
      <c r="J110" s="214">
        <f t="shared" si="32"/>
      </c>
      <c r="K110" s="216">
        <f>IF(COUNTA(2학기중간!O112)&gt;0,2학기중간!O112,"")</f>
      </c>
      <c r="L110" s="217">
        <f>IF(COUNTA(2학기중간!R112)&gt;0,2학기중간!R112,"")</f>
      </c>
      <c r="M110" s="217">
        <f t="shared" si="33"/>
      </c>
      <c r="N110" s="217">
        <f>IF(COUNTA(2학기말!O112)&gt;0,2학기말!O112,"")</f>
      </c>
      <c r="O110" s="217">
        <f>IF(COUNTA(2학기말!R112)&gt;0,2학기말!R112,"")</f>
      </c>
      <c r="P110" s="217">
        <f t="shared" si="34"/>
      </c>
      <c r="Q110" s="217">
        <f t="shared" si="27"/>
      </c>
      <c r="R110" s="214">
        <f t="shared" si="35"/>
      </c>
      <c r="S110" s="217">
        <f t="shared" si="36"/>
      </c>
      <c r="T110" s="212">
        <f t="shared" si="37"/>
      </c>
      <c r="U110" s="166">
        <f t="shared" si="38"/>
      </c>
      <c r="V110" s="212">
        <f t="shared" si="39"/>
      </c>
      <c r="W110" s="166">
        <f t="shared" si="28"/>
      </c>
      <c r="X110" s="166">
        <f t="shared" si="29"/>
      </c>
      <c r="Y110" s="164"/>
      <c r="Z110" s="97"/>
      <c r="AA110" s="98">
        <f t="shared" si="40"/>
      </c>
      <c r="AB110" s="98">
        <f t="shared" si="41"/>
      </c>
      <c r="AC110" s="98">
        <f t="shared" si="42"/>
      </c>
      <c r="AD110" s="98">
        <f t="shared" si="43"/>
      </c>
      <c r="AE110" s="98">
        <f t="shared" si="44"/>
      </c>
      <c r="AF110" s="98">
        <f t="shared" si="45"/>
      </c>
      <c r="AG110" s="98">
        <f t="shared" si="46"/>
      </c>
      <c r="AH110" s="98"/>
    </row>
    <row r="111" spans="1:34" ht="14.25">
      <c r="A111" s="163">
        <f>IF(COUNTA(명렬표!F45)&gt;0,명렬표!F45,"")</f>
      </c>
      <c r="B111" s="164">
        <f>IF(COUNTA(명렬표!G45)&gt;0,명렬표!G45,"")</f>
      </c>
      <c r="C111" s="216">
        <f>IF(COUNTA(1학기중간!O113)&gt;0,1학기중간!O113,"")</f>
      </c>
      <c r="D111" s="217">
        <f>IF(COUNTA(1학기중간!R113)&gt;0,1학기중간!R113,"")</f>
      </c>
      <c r="E111" s="217">
        <f t="shared" si="30"/>
      </c>
      <c r="F111" s="217">
        <f>IF(COUNTA(1학기말!P113)&gt;0,1학기말!P113,"")</f>
      </c>
      <c r="G111" s="217">
        <f>IF(COUNTA(1학기말!S113)&gt;0,1학기말!S113,"")</f>
      </c>
      <c r="H111" s="217">
        <f t="shared" si="31"/>
      </c>
      <c r="I111" s="217">
        <f t="shared" si="26"/>
      </c>
      <c r="J111" s="214">
        <f t="shared" si="32"/>
      </c>
      <c r="K111" s="216">
        <f>IF(COUNTA(2학기중간!O113)&gt;0,2학기중간!O113,"")</f>
      </c>
      <c r="L111" s="217">
        <f>IF(COUNTA(2학기중간!R113)&gt;0,2학기중간!R113,"")</f>
      </c>
      <c r="M111" s="217">
        <f t="shared" si="33"/>
      </c>
      <c r="N111" s="217">
        <f>IF(COUNTA(2학기말!O113)&gt;0,2학기말!O113,"")</f>
      </c>
      <c r="O111" s="217">
        <f>IF(COUNTA(2학기말!R113)&gt;0,2학기말!R113,"")</f>
      </c>
      <c r="P111" s="217">
        <f t="shared" si="34"/>
      </c>
      <c r="Q111" s="217">
        <f t="shared" si="27"/>
      </c>
      <c r="R111" s="214">
        <f t="shared" si="35"/>
      </c>
      <c r="S111" s="217">
        <f t="shared" si="36"/>
      </c>
      <c r="T111" s="212">
        <f t="shared" si="37"/>
      </c>
      <c r="U111" s="166">
        <f t="shared" si="38"/>
      </c>
      <c r="V111" s="212">
        <f t="shared" si="39"/>
      </c>
      <c r="W111" s="166">
        <f t="shared" si="28"/>
      </c>
      <c r="X111" s="166">
        <f t="shared" si="29"/>
      </c>
      <c r="Y111" s="164"/>
      <c r="Z111" s="97"/>
      <c r="AA111" s="98">
        <f t="shared" si="40"/>
      </c>
      <c r="AB111" s="98">
        <f t="shared" si="41"/>
      </c>
      <c r="AC111" s="98">
        <f t="shared" si="42"/>
      </c>
      <c r="AD111" s="98">
        <f t="shared" si="43"/>
      </c>
      <c r="AE111" s="98">
        <f t="shared" si="44"/>
      </c>
      <c r="AF111" s="98">
        <f t="shared" si="45"/>
      </c>
      <c r="AG111" s="98">
        <f t="shared" si="46"/>
      </c>
      <c r="AH111" s="98"/>
    </row>
    <row r="112" spans="1:34" ht="14.25">
      <c r="A112" s="163">
        <f>IF(COUNTA(명렬표!F46)&gt;0,명렬표!F46,"")</f>
      </c>
      <c r="B112" s="164">
        <f>IF(COUNTA(명렬표!G46)&gt;0,명렬표!G46,"")</f>
      </c>
      <c r="C112" s="216">
        <f>IF(COUNTA(1학기중간!O114)&gt;0,1학기중간!O114,"")</f>
      </c>
      <c r="D112" s="217">
        <f>IF(COUNTA(1학기중간!R114)&gt;0,1학기중간!R114,"")</f>
      </c>
      <c r="E112" s="217">
        <f t="shared" si="30"/>
      </c>
      <c r="F112" s="217">
        <f>IF(COUNTA(1학기말!P114)&gt;0,1학기말!P114,"")</f>
      </c>
      <c r="G112" s="217">
        <f>IF(COUNTA(1학기말!S114)&gt;0,1학기말!S114,"")</f>
      </c>
      <c r="H112" s="217">
        <f t="shared" si="31"/>
      </c>
      <c r="I112" s="217">
        <f t="shared" si="26"/>
      </c>
      <c r="J112" s="214">
        <f t="shared" si="32"/>
      </c>
      <c r="K112" s="216">
        <f>IF(COUNTA(2학기중간!O114)&gt;0,2학기중간!O114,"")</f>
      </c>
      <c r="L112" s="217">
        <f>IF(COUNTA(2학기중간!R114)&gt;0,2학기중간!R114,"")</f>
      </c>
      <c r="M112" s="217">
        <f t="shared" si="33"/>
      </c>
      <c r="N112" s="217">
        <f>IF(COUNTA(2학기말!O114)&gt;0,2학기말!O114,"")</f>
      </c>
      <c r="O112" s="217">
        <f>IF(COUNTA(2학기말!R114)&gt;0,2학기말!R114,"")</f>
      </c>
      <c r="P112" s="217">
        <f t="shared" si="34"/>
      </c>
      <c r="Q112" s="217">
        <f t="shared" si="27"/>
      </c>
      <c r="R112" s="214">
        <f t="shared" si="35"/>
      </c>
      <c r="S112" s="217">
        <f t="shared" si="36"/>
      </c>
      <c r="T112" s="212">
        <f t="shared" si="37"/>
      </c>
      <c r="U112" s="166">
        <f t="shared" si="38"/>
      </c>
      <c r="V112" s="212">
        <f t="shared" si="39"/>
      </c>
      <c r="W112" s="166">
        <f t="shared" si="28"/>
      </c>
      <c r="X112" s="166">
        <f t="shared" si="29"/>
      </c>
      <c r="Y112" s="164"/>
      <c r="Z112" s="97"/>
      <c r="AA112" s="98">
        <f t="shared" si="40"/>
      </c>
      <c r="AB112" s="98">
        <f t="shared" si="41"/>
      </c>
      <c r="AC112" s="98">
        <f t="shared" si="42"/>
      </c>
      <c r="AD112" s="98">
        <f t="shared" si="43"/>
      </c>
      <c r="AE112" s="98">
        <f t="shared" si="44"/>
      </c>
      <c r="AF112" s="98">
        <f t="shared" si="45"/>
      </c>
      <c r="AG112" s="98">
        <f t="shared" si="46"/>
      </c>
      <c r="AH112" s="98"/>
    </row>
    <row r="113" spans="1:34" ht="14.25">
      <c r="A113" s="163">
        <f>IF(COUNTA(명렬표!F47)&gt;0,명렬표!F47,"")</f>
      </c>
      <c r="B113" s="164">
        <f>IF(COUNTA(명렬표!G47)&gt;0,명렬표!G47,"")</f>
      </c>
      <c r="C113" s="216">
        <f>IF(COUNTA(1학기중간!O115)&gt;0,1학기중간!O115,"")</f>
      </c>
      <c r="D113" s="217">
        <f>IF(COUNTA(1학기중간!R115)&gt;0,1학기중간!R115,"")</f>
      </c>
      <c r="E113" s="217">
        <f t="shared" si="30"/>
      </c>
      <c r="F113" s="217">
        <f>IF(COUNTA(1학기말!P115)&gt;0,1학기말!P115,"")</f>
      </c>
      <c r="G113" s="217">
        <f>IF(COUNTA(1학기말!S115)&gt;0,1학기말!S115,"")</f>
      </c>
      <c r="H113" s="217">
        <f t="shared" si="31"/>
      </c>
      <c r="I113" s="217">
        <f t="shared" si="26"/>
      </c>
      <c r="J113" s="214">
        <f t="shared" si="32"/>
      </c>
      <c r="K113" s="216">
        <f>IF(COUNTA(2학기중간!O115)&gt;0,2학기중간!O115,"")</f>
      </c>
      <c r="L113" s="217">
        <f>IF(COUNTA(2학기중간!R115)&gt;0,2학기중간!R115,"")</f>
      </c>
      <c r="M113" s="217">
        <f t="shared" si="33"/>
      </c>
      <c r="N113" s="217">
        <f>IF(COUNTA(2학기말!O115)&gt;0,2학기말!O115,"")</f>
      </c>
      <c r="O113" s="217">
        <f>IF(COUNTA(2학기말!R115)&gt;0,2학기말!R115,"")</f>
      </c>
      <c r="P113" s="217">
        <f t="shared" si="34"/>
      </c>
      <c r="Q113" s="217">
        <f t="shared" si="27"/>
      </c>
      <c r="R113" s="214">
        <f t="shared" si="35"/>
      </c>
      <c r="S113" s="217">
        <f t="shared" si="36"/>
      </c>
      <c r="T113" s="212">
        <f t="shared" si="37"/>
      </c>
      <c r="U113" s="166">
        <f t="shared" si="38"/>
      </c>
      <c r="V113" s="212">
        <f t="shared" si="39"/>
      </c>
      <c r="W113" s="166">
        <f t="shared" si="28"/>
      </c>
      <c r="X113" s="166">
        <f t="shared" si="29"/>
      </c>
      <c r="Y113" s="164"/>
      <c r="Z113" s="97"/>
      <c r="AA113" s="98">
        <f t="shared" si="40"/>
      </c>
      <c r="AB113" s="98">
        <f t="shared" si="41"/>
      </c>
      <c r="AC113" s="98">
        <f t="shared" si="42"/>
      </c>
      <c r="AD113" s="98">
        <f t="shared" si="43"/>
      </c>
      <c r="AE113" s="98">
        <f t="shared" si="44"/>
      </c>
      <c r="AF113" s="98">
        <f t="shared" si="45"/>
      </c>
      <c r="AG113" s="98">
        <f t="shared" si="46"/>
      </c>
      <c r="AH113" s="98"/>
    </row>
    <row r="114" spans="1:34" ht="14.25">
      <c r="A114" s="163">
        <f>IF(COUNTA(명렬표!F48)&gt;0,명렬표!F48,"")</f>
      </c>
      <c r="B114" s="164">
        <f>IF(COUNTA(명렬표!G48)&gt;0,명렬표!G48,"")</f>
      </c>
      <c r="C114" s="216">
        <f>IF(COUNTA(1학기중간!O116)&gt;0,1학기중간!O116,"")</f>
      </c>
      <c r="D114" s="217">
        <f>IF(COUNTA(1학기중간!R116)&gt;0,1학기중간!R116,"")</f>
      </c>
      <c r="E114" s="217">
        <f t="shared" si="30"/>
      </c>
      <c r="F114" s="217">
        <f>IF(COUNTA(1학기말!P116)&gt;0,1학기말!P116,"")</f>
      </c>
      <c r="G114" s="217">
        <f>IF(COUNTA(1학기말!S116)&gt;0,1학기말!S116,"")</f>
      </c>
      <c r="H114" s="217">
        <f t="shared" si="31"/>
      </c>
      <c r="I114" s="217">
        <f t="shared" si="26"/>
      </c>
      <c r="J114" s="214">
        <f t="shared" si="32"/>
      </c>
      <c r="K114" s="216">
        <f>IF(COUNTA(2학기중간!O116)&gt;0,2학기중간!O116,"")</f>
      </c>
      <c r="L114" s="217">
        <f>IF(COUNTA(2학기중간!R116)&gt;0,2학기중간!R116,"")</f>
      </c>
      <c r="M114" s="217">
        <f t="shared" si="33"/>
      </c>
      <c r="N114" s="217">
        <f>IF(COUNTA(2학기말!O116)&gt;0,2학기말!O116,"")</f>
      </c>
      <c r="O114" s="217">
        <f>IF(COUNTA(2학기말!R116)&gt;0,2학기말!R116,"")</f>
      </c>
      <c r="P114" s="217">
        <f t="shared" si="34"/>
      </c>
      <c r="Q114" s="217">
        <f t="shared" si="27"/>
      </c>
      <c r="R114" s="214">
        <f t="shared" si="35"/>
      </c>
      <c r="S114" s="217">
        <f t="shared" si="36"/>
      </c>
      <c r="T114" s="212">
        <f t="shared" si="37"/>
      </c>
      <c r="U114" s="166">
        <f t="shared" si="38"/>
      </c>
      <c r="V114" s="212">
        <f t="shared" si="39"/>
      </c>
      <c r="W114" s="166">
        <f t="shared" si="28"/>
      </c>
      <c r="X114" s="166">
        <f t="shared" si="29"/>
      </c>
      <c r="Y114" s="164"/>
      <c r="Z114" s="97"/>
      <c r="AA114" s="98">
        <f t="shared" si="40"/>
      </c>
      <c r="AB114" s="98">
        <f t="shared" si="41"/>
      </c>
      <c r="AC114" s="98">
        <f t="shared" si="42"/>
      </c>
      <c r="AD114" s="98">
        <f t="shared" si="43"/>
      </c>
      <c r="AE114" s="98">
        <f t="shared" si="44"/>
      </c>
      <c r="AF114" s="98">
        <f t="shared" si="45"/>
      </c>
      <c r="AG114" s="98">
        <f t="shared" si="46"/>
      </c>
      <c r="AH114" s="98"/>
    </row>
    <row r="115" spans="1:34" ht="14.25">
      <c r="A115" s="163">
        <f>IF(COUNTA(명렬표!F49)&gt;0,명렬표!F49,"")</f>
      </c>
      <c r="B115" s="164">
        <f>IF(COUNTA(명렬표!G49)&gt;0,명렬표!G49,"")</f>
      </c>
      <c r="C115" s="216">
        <f>IF(COUNTA(1학기중간!O117)&gt;0,1학기중간!O117,"")</f>
      </c>
      <c r="D115" s="217">
        <f>IF(COUNTA(1학기중간!R117)&gt;0,1학기중간!R117,"")</f>
      </c>
      <c r="E115" s="217">
        <f t="shared" si="30"/>
      </c>
      <c r="F115" s="217">
        <f>IF(COUNTA(1학기말!P117)&gt;0,1학기말!P117,"")</f>
      </c>
      <c r="G115" s="217">
        <f>IF(COUNTA(1학기말!S117)&gt;0,1학기말!S117,"")</f>
      </c>
      <c r="H115" s="217">
        <f t="shared" si="31"/>
      </c>
      <c r="I115" s="217">
        <f t="shared" si="26"/>
      </c>
      <c r="J115" s="214">
        <f t="shared" si="32"/>
      </c>
      <c r="K115" s="216">
        <f>IF(COUNTA(2학기중간!O117)&gt;0,2학기중간!O117,"")</f>
      </c>
      <c r="L115" s="217">
        <f>IF(COUNTA(2학기중간!R117)&gt;0,2학기중간!R117,"")</f>
      </c>
      <c r="M115" s="217">
        <f t="shared" si="33"/>
      </c>
      <c r="N115" s="217">
        <f>IF(COUNTA(2학기말!O117)&gt;0,2학기말!O117,"")</f>
      </c>
      <c r="O115" s="217">
        <f>IF(COUNTA(2학기말!R117)&gt;0,2학기말!R117,"")</f>
      </c>
      <c r="P115" s="217">
        <f t="shared" si="34"/>
      </c>
      <c r="Q115" s="217">
        <f t="shared" si="27"/>
      </c>
      <c r="R115" s="214">
        <f t="shared" si="35"/>
      </c>
      <c r="S115" s="217">
        <f t="shared" si="36"/>
      </c>
      <c r="T115" s="212">
        <f t="shared" si="37"/>
      </c>
      <c r="U115" s="166">
        <f t="shared" si="38"/>
      </c>
      <c r="V115" s="212">
        <f t="shared" si="39"/>
      </c>
      <c r="W115" s="166">
        <f t="shared" si="28"/>
      </c>
      <c r="X115" s="166">
        <f t="shared" si="29"/>
      </c>
      <c r="Y115" s="164"/>
      <c r="Z115" s="97"/>
      <c r="AA115" s="98">
        <f t="shared" si="40"/>
      </c>
      <c r="AB115" s="98">
        <f t="shared" si="41"/>
      </c>
      <c r="AC115" s="98">
        <f t="shared" si="42"/>
      </c>
      <c r="AD115" s="98">
        <f t="shared" si="43"/>
      </c>
      <c r="AE115" s="98">
        <f t="shared" si="44"/>
      </c>
      <c r="AF115" s="98">
        <f t="shared" si="45"/>
      </c>
      <c r="AG115" s="98">
        <f t="shared" si="46"/>
      </c>
      <c r="AH115" s="98"/>
    </row>
    <row r="116" spans="1:34" ht="14.25">
      <c r="A116" s="163">
        <f>IF(COUNTA(명렬표!F50)&gt;0,명렬표!F50,"")</f>
      </c>
      <c r="B116" s="164">
        <f>IF(COUNTA(명렬표!G50)&gt;0,명렬표!G50,"")</f>
      </c>
      <c r="C116" s="216">
        <f>IF(COUNTA(1학기중간!O118)&gt;0,1학기중간!O118,"")</f>
      </c>
      <c r="D116" s="217">
        <f>IF(COUNTA(1학기중간!R118)&gt;0,1학기중간!R118,"")</f>
      </c>
      <c r="E116" s="217">
        <f t="shared" si="30"/>
      </c>
      <c r="F116" s="217">
        <f>IF(COUNTA(1학기말!P118)&gt;0,1학기말!P118,"")</f>
      </c>
      <c r="G116" s="217">
        <f>IF(COUNTA(1학기말!S118)&gt;0,1학기말!S118,"")</f>
      </c>
      <c r="H116" s="217">
        <f t="shared" si="31"/>
      </c>
      <c r="I116" s="217">
        <f t="shared" si="26"/>
      </c>
      <c r="J116" s="214">
        <f t="shared" si="32"/>
      </c>
      <c r="K116" s="216">
        <f>IF(COUNTA(2학기중간!O118)&gt;0,2학기중간!O118,"")</f>
      </c>
      <c r="L116" s="217">
        <f>IF(COUNTA(2학기중간!R118)&gt;0,2학기중간!R118,"")</f>
      </c>
      <c r="M116" s="217">
        <f t="shared" si="33"/>
      </c>
      <c r="N116" s="217">
        <f>IF(COUNTA(2학기말!O118)&gt;0,2학기말!O118,"")</f>
      </c>
      <c r="O116" s="217">
        <f>IF(COUNTA(2학기말!R118)&gt;0,2학기말!R118,"")</f>
      </c>
      <c r="P116" s="217">
        <f t="shared" si="34"/>
      </c>
      <c r="Q116" s="217">
        <f t="shared" si="27"/>
      </c>
      <c r="R116" s="214">
        <f t="shared" si="35"/>
      </c>
      <c r="S116" s="217">
        <f t="shared" si="36"/>
      </c>
      <c r="T116" s="212">
        <f t="shared" si="37"/>
      </c>
      <c r="U116" s="166">
        <f t="shared" si="38"/>
      </c>
      <c r="V116" s="212">
        <f t="shared" si="39"/>
      </c>
      <c r="W116" s="166">
        <f t="shared" si="28"/>
      </c>
      <c r="X116" s="166">
        <f t="shared" si="29"/>
      </c>
      <c r="Y116" s="164"/>
      <c r="Z116" s="97"/>
      <c r="AA116" s="98">
        <f t="shared" si="40"/>
      </c>
      <c r="AB116" s="98">
        <f t="shared" si="41"/>
      </c>
      <c r="AC116" s="98">
        <f t="shared" si="42"/>
      </c>
      <c r="AD116" s="98">
        <f t="shared" si="43"/>
      </c>
      <c r="AE116" s="98">
        <f t="shared" si="44"/>
      </c>
      <c r="AF116" s="98">
        <f t="shared" si="45"/>
      </c>
      <c r="AG116" s="98">
        <f t="shared" si="46"/>
      </c>
      <c r="AH116" s="98"/>
    </row>
    <row r="117" spans="1:34" ht="14.25">
      <c r="A117" s="163">
        <f>IF(COUNTA(명렬표!F51)&gt;0,명렬표!F51,"")</f>
      </c>
      <c r="B117" s="164">
        <f>IF(COUNTA(명렬표!G51)&gt;0,명렬표!G51,"")</f>
      </c>
      <c r="C117" s="216">
        <f>IF(COUNTA(1학기중간!O119)&gt;0,1학기중간!O119,"")</f>
      </c>
      <c r="D117" s="217">
        <f>IF(COUNTA(1학기중간!R119)&gt;0,1학기중간!R119,"")</f>
      </c>
      <c r="E117" s="217">
        <f t="shared" si="30"/>
      </c>
      <c r="F117" s="217">
        <f>IF(COUNTA(1학기말!P119)&gt;0,1학기말!P119,"")</f>
      </c>
      <c r="G117" s="217">
        <f>IF(COUNTA(1학기말!S119)&gt;0,1학기말!S119,"")</f>
      </c>
      <c r="H117" s="217">
        <f t="shared" si="31"/>
      </c>
      <c r="I117" s="217">
        <f t="shared" si="26"/>
      </c>
      <c r="J117" s="214">
        <f t="shared" si="32"/>
      </c>
      <c r="K117" s="216">
        <f>IF(COUNTA(2학기중간!O119)&gt;0,2학기중간!O119,"")</f>
      </c>
      <c r="L117" s="217">
        <f>IF(COUNTA(2학기중간!R119)&gt;0,2학기중간!R119,"")</f>
      </c>
      <c r="M117" s="217">
        <f t="shared" si="33"/>
      </c>
      <c r="N117" s="217">
        <f>IF(COUNTA(2학기말!O119)&gt;0,2학기말!O119,"")</f>
      </c>
      <c r="O117" s="217">
        <f>IF(COUNTA(2학기말!R119)&gt;0,2학기말!R119,"")</f>
      </c>
      <c r="P117" s="217">
        <f t="shared" si="34"/>
      </c>
      <c r="Q117" s="217">
        <f t="shared" si="27"/>
      </c>
      <c r="R117" s="214">
        <f t="shared" si="35"/>
      </c>
      <c r="S117" s="217">
        <f t="shared" si="36"/>
      </c>
      <c r="T117" s="212">
        <f t="shared" si="37"/>
      </c>
      <c r="U117" s="166">
        <f t="shared" si="38"/>
      </c>
      <c r="V117" s="212">
        <f t="shared" si="39"/>
      </c>
      <c r="W117" s="166">
        <f t="shared" si="28"/>
      </c>
      <c r="X117" s="166">
        <f t="shared" si="29"/>
      </c>
      <c r="Y117" s="164"/>
      <c r="Z117" s="97"/>
      <c r="AA117" s="98">
        <f t="shared" si="40"/>
      </c>
      <c r="AB117" s="98">
        <f t="shared" si="41"/>
      </c>
      <c r="AC117" s="98">
        <f t="shared" si="42"/>
      </c>
      <c r="AD117" s="98">
        <f t="shared" si="43"/>
      </c>
      <c r="AE117" s="98">
        <f t="shared" si="44"/>
      </c>
      <c r="AF117" s="98">
        <f t="shared" si="45"/>
      </c>
      <c r="AG117" s="98">
        <f t="shared" si="46"/>
      </c>
      <c r="AH117" s="98"/>
    </row>
    <row r="118" spans="1:34" ht="14.25">
      <c r="A118" s="163">
        <f>IF(COUNTA(명렬표!F52)&gt;0,명렬표!F52,"")</f>
      </c>
      <c r="B118" s="164">
        <f>IF(COUNTA(명렬표!G52)&gt;0,명렬표!G52,"")</f>
      </c>
      <c r="C118" s="216">
        <f>IF(COUNTA(1학기중간!O120)&gt;0,1학기중간!O120,"")</f>
      </c>
      <c r="D118" s="217">
        <f>IF(COUNTA(1학기중간!R120)&gt;0,1학기중간!R120,"")</f>
      </c>
      <c r="E118" s="217">
        <f t="shared" si="30"/>
      </c>
      <c r="F118" s="217">
        <f>IF(COUNTA(1학기말!P120)&gt;0,1학기말!P120,"")</f>
      </c>
      <c r="G118" s="217">
        <f>IF(COUNTA(1학기말!S120)&gt;0,1학기말!S120,"")</f>
      </c>
      <c r="H118" s="217">
        <f t="shared" si="31"/>
      </c>
      <c r="I118" s="217">
        <f t="shared" si="26"/>
      </c>
      <c r="J118" s="214">
        <f t="shared" si="32"/>
      </c>
      <c r="K118" s="216">
        <f>IF(COUNTA(2학기중간!O120)&gt;0,2학기중간!O120,"")</f>
      </c>
      <c r="L118" s="217">
        <f>IF(COUNTA(2학기중간!R120)&gt;0,2학기중간!R120,"")</f>
      </c>
      <c r="M118" s="217">
        <f t="shared" si="33"/>
      </c>
      <c r="N118" s="217">
        <f>IF(COUNTA(2학기말!O120)&gt;0,2학기말!O120,"")</f>
      </c>
      <c r="O118" s="217">
        <f>IF(COUNTA(2학기말!R120)&gt;0,2학기말!R120,"")</f>
      </c>
      <c r="P118" s="217">
        <f t="shared" si="34"/>
      </c>
      <c r="Q118" s="217">
        <f t="shared" si="27"/>
      </c>
      <c r="R118" s="214">
        <f t="shared" si="35"/>
      </c>
      <c r="S118" s="217">
        <f t="shared" si="36"/>
      </c>
      <c r="T118" s="212">
        <f t="shared" si="37"/>
      </c>
      <c r="U118" s="166">
        <f t="shared" si="38"/>
      </c>
      <c r="V118" s="212">
        <f t="shared" si="39"/>
      </c>
      <c r="W118" s="166">
        <f t="shared" si="28"/>
      </c>
      <c r="X118" s="166">
        <f t="shared" si="29"/>
      </c>
      <c r="Y118" s="164"/>
      <c r="Z118" s="97"/>
      <c r="AA118" s="98">
        <f t="shared" si="40"/>
      </c>
      <c r="AB118" s="98">
        <f t="shared" si="41"/>
      </c>
      <c r="AC118" s="98">
        <f t="shared" si="42"/>
      </c>
      <c r="AD118" s="98">
        <f t="shared" si="43"/>
      </c>
      <c r="AE118" s="98">
        <f t="shared" si="44"/>
      </c>
      <c r="AF118" s="98">
        <f t="shared" si="45"/>
      </c>
      <c r="AG118" s="98">
        <f t="shared" si="46"/>
      </c>
      <c r="AH118" s="98"/>
    </row>
    <row r="119" spans="1:34" ht="14.25">
      <c r="A119" s="163">
        <f>IF(COUNTA(명렬표!F53)&gt;0,명렬표!F53,"")</f>
      </c>
      <c r="B119" s="164">
        <f>IF(COUNTA(명렬표!G53)&gt;0,명렬표!G53,"")</f>
      </c>
      <c r="C119" s="216">
        <f>IF(COUNTA(1학기중간!O121)&gt;0,1학기중간!O121,"")</f>
      </c>
      <c r="D119" s="217">
        <f>IF(COUNTA(1학기중간!R121)&gt;0,1학기중간!R121,"")</f>
      </c>
      <c r="E119" s="217">
        <f t="shared" si="30"/>
      </c>
      <c r="F119" s="217">
        <f>IF(COUNTA(1학기말!P121)&gt;0,1학기말!P121,"")</f>
      </c>
      <c r="G119" s="217">
        <f>IF(COUNTA(1학기말!S121)&gt;0,1학기말!S121,"")</f>
      </c>
      <c r="H119" s="217">
        <f t="shared" si="31"/>
      </c>
      <c r="I119" s="217">
        <f t="shared" si="26"/>
      </c>
      <c r="J119" s="214">
        <f t="shared" si="32"/>
      </c>
      <c r="K119" s="216">
        <f>IF(COUNTA(2학기중간!O121)&gt;0,2학기중간!O121,"")</f>
      </c>
      <c r="L119" s="217">
        <f>IF(COUNTA(2학기중간!R121)&gt;0,2학기중간!R121,"")</f>
      </c>
      <c r="M119" s="217">
        <f t="shared" si="33"/>
      </c>
      <c r="N119" s="217">
        <f>IF(COUNTA(2학기말!O121)&gt;0,2학기말!O121,"")</f>
      </c>
      <c r="O119" s="217">
        <f>IF(COUNTA(2학기말!R121)&gt;0,2학기말!R121,"")</f>
      </c>
      <c r="P119" s="217">
        <f t="shared" si="34"/>
      </c>
      <c r="Q119" s="217">
        <f t="shared" si="27"/>
      </c>
      <c r="R119" s="214">
        <f t="shared" si="35"/>
      </c>
      <c r="S119" s="217">
        <f t="shared" si="36"/>
      </c>
      <c r="T119" s="212">
        <f t="shared" si="37"/>
      </c>
      <c r="U119" s="166">
        <f t="shared" si="38"/>
      </c>
      <c r="V119" s="212">
        <f t="shared" si="39"/>
      </c>
      <c r="W119" s="166">
        <f t="shared" si="28"/>
      </c>
      <c r="X119" s="166">
        <f t="shared" si="29"/>
      </c>
      <c r="Y119" s="164"/>
      <c r="Z119" s="97"/>
      <c r="AA119" s="98">
        <f t="shared" si="40"/>
      </c>
      <c r="AB119" s="98">
        <f t="shared" si="41"/>
      </c>
      <c r="AC119" s="98">
        <f t="shared" si="42"/>
      </c>
      <c r="AD119" s="98">
        <f t="shared" si="43"/>
      </c>
      <c r="AE119" s="98">
        <f t="shared" si="44"/>
      </c>
      <c r="AF119" s="98">
        <f t="shared" si="45"/>
      </c>
      <c r="AG119" s="98">
        <f t="shared" si="46"/>
      </c>
      <c r="AH119" s="98"/>
    </row>
    <row r="120" spans="1:34" ht="14.25">
      <c r="A120" s="163">
        <f>IF(COUNTA(명렬표!F54)&gt;0,명렬표!F54,"")</f>
      </c>
      <c r="B120" s="164">
        <f>IF(COUNTA(명렬표!G54)&gt;0,명렬표!G54,"")</f>
      </c>
      <c r="C120" s="216">
        <f>IF(COUNTA(1학기중간!O122)&gt;0,1학기중간!O122,"")</f>
      </c>
      <c r="D120" s="217">
        <f>IF(COUNTA(1학기중간!R122)&gt;0,1학기중간!R122,"")</f>
      </c>
      <c r="E120" s="217">
        <f t="shared" si="30"/>
      </c>
      <c r="F120" s="217">
        <f>IF(COUNTA(1학기말!P122)&gt;0,1학기말!P122,"")</f>
      </c>
      <c r="G120" s="217">
        <f>IF(COUNTA(1학기말!S122)&gt;0,1학기말!S122,"")</f>
      </c>
      <c r="H120" s="217">
        <f t="shared" si="31"/>
      </c>
      <c r="I120" s="217">
        <f t="shared" si="26"/>
      </c>
      <c r="J120" s="214">
        <f t="shared" si="32"/>
      </c>
      <c r="K120" s="216">
        <f>IF(COUNTA(2학기중간!O122)&gt;0,2학기중간!O122,"")</f>
      </c>
      <c r="L120" s="217">
        <f>IF(COUNTA(2학기중간!R122)&gt;0,2학기중간!R122,"")</f>
      </c>
      <c r="M120" s="217">
        <f t="shared" si="33"/>
      </c>
      <c r="N120" s="217">
        <f>IF(COUNTA(2학기말!O122)&gt;0,2학기말!O122,"")</f>
      </c>
      <c r="O120" s="217">
        <f>IF(COUNTA(2학기말!R122)&gt;0,2학기말!R122,"")</f>
      </c>
      <c r="P120" s="217">
        <f t="shared" si="34"/>
      </c>
      <c r="Q120" s="217">
        <f t="shared" si="27"/>
      </c>
      <c r="R120" s="214">
        <f t="shared" si="35"/>
      </c>
      <c r="S120" s="217">
        <f t="shared" si="36"/>
      </c>
      <c r="T120" s="212">
        <f t="shared" si="37"/>
      </c>
      <c r="U120" s="166">
        <f t="shared" si="38"/>
      </c>
      <c r="V120" s="212">
        <f t="shared" si="39"/>
      </c>
      <c r="W120" s="166">
        <f t="shared" si="28"/>
      </c>
      <c r="X120" s="166">
        <f t="shared" si="29"/>
      </c>
      <c r="Y120" s="164"/>
      <c r="Z120" s="97"/>
      <c r="AA120" s="98">
        <f t="shared" si="40"/>
      </c>
      <c r="AB120" s="98">
        <f t="shared" si="41"/>
      </c>
      <c r="AC120" s="98">
        <f t="shared" si="42"/>
      </c>
      <c r="AD120" s="98">
        <f t="shared" si="43"/>
      </c>
      <c r="AE120" s="98">
        <f t="shared" si="44"/>
      </c>
      <c r="AF120" s="98">
        <f t="shared" si="45"/>
      </c>
      <c r="AG120" s="98">
        <f t="shared" si="46"/>
      </c>
      <c r="AH120" s="98"/>
    </row>
    <row r="121" spans="1:34" ht="14.25">
      <c r="A121" s="163">
        <f>IF(COUNTA(명렬표!F55)&gt;0,명렬표!F55,"")</f>
      </c>
      <c r="B121" s="164">
        <f>IF(COUNTA(명렬표!G55)&gt;0,명렬표!G55,"")</f>
      </c>
      <c r="C121" s="216">
        <f>IF(COUNTA(1학기중간!O123)&gt;0,1학기중간!O123,"")</f>
      </c>
      <c r="D121" s="217">
        <f>IF(COUNTA(1학기중간!R123)&gt;0,1학기중간!R123,"")</f>
      </c>
      <c r="E121" s="217">
        <f t="shared" si="30"/>
      </c>
      <c r="F121" s="217">
        <f>IF(COUNTA(1학기말!P123)&gt;0,1학기말!P123,"")</f>
      </c>
      <c r="G121" s="217">
        <f>IF(COUNTA(1학기말!S123)&gt;0,1학기말!S123,"")</f>
      </c>
      <c r="H121" s="217">
        <f t="shared" si="31"/>
      </c>
      <c r="I121" s="217">
        <f t="shared" si="26"/>
      </c>
      <c r="J121" s="214">
        <f t="shared" si="32"/>
      </c>
      <c r="K121" s="216">
        <f>IF(COUNTA(2학기중간!O123)&gt;0,2학기중간!O123,"")</f>
      </c>
      <c r="L121" s="217">
        <f>IF(COUNTA(2학기중간!R123)&gt;0,2학기중간!R123,"")</f>
      </c>
      <c r="M121" s="217">
        <f t="shared" si="33"/>
      </c>
      <c r="N121" s="217">
        <f>IF(COUNTA(2학기말!O123)&gt;0,2학기말!O123,"")</f>
      </c>
      <c r="O121" s="217">
        <f>IF(COUNTA(2학기말!R123)&gt;0,2학기말!R123,"")</f>
      </c>
      <c r="P121" s="217">
        <f t="shared" si="34"/>
      </c>
      <c r="Q121" s="217">
        <f t="shared" si="27"/>
      </c>
      <c r="R121" s="214">
        <f t="shared" si="35"/>
      </c>
      <c r="S121" s="217">
        <f t="shared" si="36"/>
      </c>
      <c r="T121" s="212">
        <f t="shared" si="37"/>
      </c>
      <c r="U121" s="166">
        <f t="shared" si="38"/>
      </c>
      <c r="V121" s="212">
        <f t="shared" si="39"/>
      </c>
      <c r="W121" s="166">
        <f t="shared" si="28"/>
      </c>
      <c r="X121" s="166">
        <f t="shared" si="29"/>
      </c>
      <c r="Y121" s="164"/>
      <c r="Z121" s="97"/>
      <c r="AA121" s="98">
        <f t="shared" si="40"/>
      </c>
      <c r="AB121" s="98">
        <f t="shared" si="41"/>
      </c>
      <c r="AC121" s="98">
        <f t="shared" si="42"/>
      </c>
      <c r="AD121" s="98">
        <f t="shared" si="43"/>
      </c>
      <c r="AE121" s="98">
        <f t="shared" si="44"/>
      </c>
      <c r="AF121" s="98">
        <f t="shared" si="45"/>
      </c>
      <c r="AG121" s="98">
        <f t="shared" si="46"/>
      </c>
      <c r="AH121" s="98"/>
    </row>
    <row r="122" spans="1:34" ht="14.25">
      <c r="A122" s="163">
        <f>IF(COUNTA(명렬표!F56)&gt;0,명렬표!F56,"")</f>
      </c>
      <c r="B122" s="164">
        <f>IF(COUNTA(명렬표!G56)&gt;0,명렬표!G56,"")</f>
      </c>
      <c r="C122" s="216">
        <f>IF(COUNTA(1학기중간!O124)&gt;0,1학기중간!O124,"")</f>
      </c>
      <c r="D122" s="217">
        <f>IF(COUNTA(1학기중간!R124)&gt;0,1학기중간!R124,"")</f>
      </c>
      <c r="E122" s="217">
        <f t="shared" si="30"/>
      </c>
      <c r="F122" s="217">
        <f>IF(COUNTA(1학기말!P124)&gt;0,1학기말!P124,"")</f>
      </c>
      <c r="G122" s="217">
        <f>IF(COUNTA(1학기말!S124)&gt;0,1학기말!S124,"")</f>
      </c>
      <c r="H122" s="217">
        <f t="shared" si="31"/>
      </c>
      <c r="I122" s="217">
        <f t="shared" si="26"/>
      </c>
      <c r="J122" s="214">
        <f t="shared" si="32"/>
      </c>
      <c r="K122" s="216">
        <f>IF(COUNTA(2학기중간!O124)&gt;0,2학기중간!O124,"")</f>
      </c>
      <c r="L122" s="217">
        <f>IF(COUNTA(2학기중간!R124)&gt;0,2학기중간!R124,"")</f>
      </c>
      <c r="M122" s="217">
        <f t="shared" si="33"/>
      </c>
      <c r="N122" s="217">
        <f>IF(COUNTA(2학기말!O124)&gt;0,2학기말!O124,"")</f>
      </c>
      <c r="O122" s="217">
        <f>IF(COUNTA(2학기말!R124)&gt;0,2학기말!R124,"")</f>
      </c>
      <c r="P122" s="217">
        <f t="shared" si="34"/>
      </c>
      <c r="Q122" s="217">
        <f t="shared" si="27"/>
      </c>
      <c r="R122" s="214">
        <f t="shared" si="35"/>
      </c>
      <c r="S122" s="217">
        <f t="shared" si="36"/>
      </c>
      <c r="T122" s="212">
        <f t="shared" si="37"/>
      </c>
      <c r="U122" s="166">
        <f>IF(COUNT(T122)&gt;0,IF(T122&gt;=90,"수",IF(T122&gt;=80,"우",IF(T122&gt;=70,"미",IF(T122&gt;=60,"양",IF(1&lt;T122&lt;60,"가"))))),"")</f>
      </c>
      <c r="V122" s="212">
        <f t="shared" si="39"/>
      </c>
      <c r="W122" s="166">
        <f t="shared" si="28"/>
      </c>
      <c r="X122" s="166">
        <f t="shared" si="29"/>
      </c>
      <c r="Y122" s="164"/>
      <c r="Z122" s="97"/>
      <c r="AA122" s="98">
        <f t="shared" si="40"/>
      </c>
      <c r="AB122" s="98">
        <f t="shared" si="41"/>
      </c>
      <c r="AC122" s="98">
        <f t="shared" si="42"/>
      </c>
      <c r="AD122" s="98">
        <f t="shared" si="43"/>
      </c>
      <c r="AE122" s="98">
        <f t="shared" si="44"/>
      </c>
      <c r="AF122" s="98">
        <f t="shared" si="45"/>
      </c>
      <c r="AG122" s="98">
        <f t="shared" si="46"/>
      </c>
      <c r="AH122" s="98"/>
    </row>
    <row r="123" spans="1:34" ht="14.25">
      <c r="A123" s="163">
        <f>IF(COUNTA(명렬표!F57)&gt;0,명렬표!F57,"")</f>
      </c>
      <c r="B123" s="164">
        <f>IF(COUNTA(명렬표!G57)&gt;0,명렬표!G57,"")</f>
      </c>
      <c r="C123" s="216">
        <f>IF(COUNTA(1학기중간!O125)&gt;0,1학기중간!O125,"")</f>
      </c>
      <c r="D123" s="217">
        <f>IF(COUNTA(1학기중간!R125)&gt;0,1학기중간!R125,"")</f>
      </c>
      <c r="E123" s="217">
        <f t="shared" si="30"/>
      </c>
      <c r="F123" s="217">
        <f>IF(COUNTA(1학기말!P125)&gt;0,1학기말!P125,"")</f>
      </c>
      <c r="G123" s="217">
        <f>IF(COUNTA(1학기말!S125)&gt;0,1학기말!S125,"")</f>
      </c>
      <c r="H123" s="217">
        <f t="shared" si="31"/>
      </c>
      <c r="I123" s="217">
        <f t="shared" si="26"/>
      </c>
      <c r="J123" s="214">
        <f t="shared" si="32"/>
      </c>
      <c r="K123" s="216">
        <f>IF(COUNTA(2학기중간!O125)&gt;0,2학기중간!O125,"")</f>
      </c>
      <c r="L123" s="217">
        <f>IF(COUNTA(2학기중간!R125)&gt;0,2학기중간!R125,"")</f>
      </c>
      <c r="M123" s="217">
        <f t="shared" si="33"/>
      </c>
      <c r="N123" s="217">
        <f>IF(COUNTA(2학기말!O125)&gt;0,2학기말!O125,"")</f>
      </c>
      <c r="O123" s="217">
        <f>IF(COUNTA(2학기말!R125)&gt;0,2학기말!R125,"")</f>
      </c>
      <c r="P123" s="217">
        <f t="shared" si="34"/>
      </c>
      <c r="Q123" s="217">
        <f t="shared" si="27"/>
      </c>
      <c r="R123" s="214">
        <f t="shared" si="35"/>
      </c>
      <c r="S123" s="217">
        <f t="shared" si="36"/>
      </c>
      <c r="T123" s="212">
        <f t="shared" si="37"/>
      </c>
      <c r="U123" s="166">
        <f t="shared" si="38"/>
      </c>
      <c r="V123" s="212">
        <f t="shared" si="39"/>
      </c>
      <c r="W123" s="166">
        <f t="shared" si="28"/>
      </c>
      <c r="X123" s="166">
        <f t="shared" si="29"/>
      </c>
      <c r="Y123" s="164"/>
      <c r="Z123" s="97"/>
      <c r="AA123" s="98">
        <f t="shared" si="40"/>
      </c>
      <c r="AB123" s="98">
        <f t="shared" si="41"/>
      </c>
      <c r="AC123" s="98">
        <f t="shared" si="42"/>
      </c>
      <c r="AD123" s="98">
        <f t="shared" si="43"/>
      </c>
      <c r="AE123" s="98">
        <f t="shared" si="44"/>
      </c>
      <c r="AF123" s="98">
        <f t="shared" si="45"/>
      </c>
      <c r="AG123" s="98">
        <f t="shared" si="46"/>
      </c>
      <c r="AH123" s="98"/>
    </row>
    <row r="124" spans="1:34" ht="15" thickBot="1">
      <c r="A124" s="163">
        <f>IF(COUNTA(명렬표!F58)&gt;0,명렬표!F58,"")</f>
      </c>
      <c r="B124" s="164">
        <f>IF(COUNTA(명렬표!G58)&gt;0,명렬표!G58,"")</f>
      </c>
      <c r="C124" s="216">
        <f>IF(COUNTA(1학기중간!O126)&gt;0,1학기중간!O126,"")</f>
      </c>
      <c r="D124" s="217">
        <f>IF(COUNTA(1학기중간!R126)&gt;0,1학기중간!R126,"")</f>
      </c>
      <c r="E124" s="217">
        <f>IF(COUNT(C124:D124)&gt;0,SUM(C124:D124),"")</f>
      </c>
      <c r="F124" s="217">
        <f>IF(COUNTA(1학기말!P126)&gt;0,1학기말!P126,"")</f>
      </c>
      <c r="G124" s="217">
        <f>IF(COUNTA(1학기말!S126)&gt;0,1학기말!S126,"")</f>
      </c>
      <c r="H124" s="217">
        <f>IF(COUNT(F124:G124)&gt;0,SUM(F124:G124),"")</f>
      </c>
      <c r="I124" s="217">
        <f t="shared" si="26"/>
      </c>
      <c r="J124" s="214">
        <f t="shared" si="32"/>
      </c>
      <c r="K124" s="216">
        <f>IF(COUNTA(2학기중간!O126)&gt;0,2학기중간!O126,"")</f>
      </c>
      <c r="L124" s="217">
        <f>IF(COUNTA(2학기중간!R126)&gt;0,2학기중간!R126,"")</f>
      </c>
      <c r="M124" s="217">
        <f>IF(COUNT(K124:L124)&gt;0,SUM(K124:L124),"")</f>
      </c>
      <c r="N124" s="219">
        <f>IF(COUNTA(1학기중간!N126)&gt;0,1학기중간!N126,"")</f>
      </c>
      <c r="O124" s="219">
        <f>IF(COUNTA(1학기중간!O126)&gt;0,1학기중간!O126,"")</f>
      </c>
      <c r="P124" s="217">
        <f>IF(COUNT(N124:O124)&gt;0,SUM(N124:O124),"")</f>
      </c>
      <c r="Q124" s="217">
        <f t="shared" si="27"/>
      </c>
      <c r="R124" s="214">
        <f t="shared" si="35"/>
      </c>
      <c r="S124" s="217">
        <f t="shared" si="36"/>
      </c>
      <c r="T124" s="212">
        <f t="shared" si="37"/>
      </c>
      <c r="U124" s="166">
        <f t="shared" si="38"/>
      </c>
      <c r="V124" s="212">
        <f>IF(COUNT($T124)&gt;0,IF(U124="수",5,IF(U124="우",4,IF(U124="미",3,IF(U124="양",2,1)))),"")</f>
      </c>
      <c r="W124" s="166">
        <f t="shared" si="28"/>
      </c>
      <c r="X124" s="166">
        <f t="shared" si="29"/>
      </c>
      <c r="Y124" s="164"/>
      <c r="Z124" s="97"/>
      <c r="AA124" s="98">
        <f>IF(COUNT($T124)&gt;0,IF($T124&gt;=90,"수",IF($T124&gt;=80,"우",IF($T124&gt;=70,"미",IF($T124&gt;=60,"양","가")))),"")</f>
      </c>
      <c r="AB124" s="98">
        <f>IF(COUNT($T124)&gt;0,IF($T124&gt;=88,"수",IF($T124&gt;=77,"우",IF($T124&gt;=65,"미",IF($T124&gt;=53,"양","가")))),"")</f>
      </c>
      <c r="AC124" s="98">
        <f>IF(COUNT($T124)&gt;0,IF($T124&gt;=87,"수",IF($T124&gt;=73,"우",IF($T124&gt;=60,"미",IF($T124&gt;=47,"양","가")))),"")</f>
      </c>
      <c r="AD124" s="98">
        <f>IF(COUNT($T124)&gt;0,IF($T124&gt;=85,"수",IF($T124&gt;=70,"우",IF($T124&gt;=55,"미",IF($T124&gt;=40,"양","가")))),"")</f>
      </c>
      <c r="AE124" s="98">
        <f>IF(COUNT($T124)&gt;0,IF($T124&gt;=83,"수",IF($T124&gt;=67,"우",IF($T124&gt;=50,"미",IF($T124&gt;=33,"양","가")))),"")</f>
      </c>
      <c r="AF124" s="98">
        <f>IF(COUNT($T124)&gt;0,IF($T124&gt;=82,"수",IF($T124&gt;=63,"우",IF($T124&gt;=45,"미",IF($T124&gt;=27,"양","가")))),"")</f>
      </c>
      <c r="AG124" s="98">
        <f>IF(COUNT($T124)&gt;0,IF($T124&gt;=80,"수",IF($T124&gt;=60,"우",IF($T124&gt;=40,"미",IF($T124&gt;=20,"양","가")))),"")</f>
      </c>
      <c r="AH124" s="98"/>
    </row>
    <row r="125" spans="1:34" ht="14.25">
      <c r="A125" s="169" t="s">
        <v>24</v>
      </c>
      <c r="B125" s="170"/>
      <c r="C125" s="220">
        <f>IF(COUNT(재적현황!$E$11)&gt;0,재적현황!$E$11,"")</f>
      </c>
      <c r="D125" s="221">
        <f>IF(COUNT(재적현황!$E$11)&gt;0,재적현황!$E$11,"")</f>
      </c>
      <c r="E125" s="221">
        <f>IF(COUNT(재적현황!$E$11)&gt;0,재적현황!$E$11,"")</f>
      </c>
      <c r="F125" s="221">
        <f>IF(COUNT(재적현황!$H$11)&gt;0,재적현황!$H$11,"")</f>
      </c>
      <c r="G125" s="221">
        <f>IF(COUNT(재적현황!$H$11)&gt;0,재적현황!$H$11,"")</f>
      </c>
      <c r="H125" s="221">
        <f>IF(COUNT(재적현황!$H$11)&gt;0,재적현황!$H$11,"")</f>
      </c>
      <c r="I125" s="221">
        <f>IF(COUNT(재적현황!$H$11)&gt;0,재적현황!$H$11,"")</f>
      </c>
      <c r="J125" s="222">
        <f>IF(COUNT(재적현황!$H$11)&gt;0,재적현황!$H$11,"")</f>
      </c>
      <c r="K125" s="220">
        <f>IF(COUNT(재적현황!$K$11)&gt;0,재적현황!$K$11,"")</f>
      </c>
      <c r="L125" s="221">
        <f>IF(COUNT(재적현황!$K$11)&gt;0,재적현황!$K$11,"")</f>
      </c>
      <c r="M125" s="221">
        <f>IF(COUNT(재적현황!$K$11)&gt;0,재적현황!$K$11,"")</f>
      </c>
      <c r="N125" s="221">
        <f>IF(COUNT(재적현황!$N$11)&gt;0,재적현황!$N$11,"")</f>
      </c>
      <c r="O125" s="221">
        <f>IF(COUNT(재적현황!$N$11)&gt;0,재적현황!$N$11,"")</f>
      </c>
      <c r="P125" s="221">
        <f>IF(COUNT(재적현황!$N$11)&gt;0,재적현황!$N$11,"")</f>
      </c>
      <c r="Q125" s="221">
        <f>IF(COUNT(재적현황!$N$11)&gt;0,재적현황!$N$11,"")</f>
      </c>
      <c r="R125" s="222">
        <f>IF(COUNT(재적현황!$N$11)&gt;0,재적현황!$N$11,"")</f>
      </c>
      <c r="S125" s="221"/>
      <c r="T125" s="221">
        <f>IF(COUNT(재적현황!$N$11)&gt;0,재적현황!$N$11,"")</f>
      </c>
      <c r="U125" s="172">
        <f>IF(COUNT(재적현황!$N$10)&gt;0,재적현황!$N$10,"")</f>
      </c>
      <c r="V125" s="172">
        <f>IF(COUNT(재적현황!$N$11)&gt;0,재적현황!$N$11,"")</f>
      </c>
      <c r="W125" s="172">
        <f>IF(COUNT(재적현황!$N$14)&gt;0,재적현황!$N$14,"")</f>
      </c>
      <c r="X125" s="172">
        <f>IF(COUNT(재적현황!$N$14)&gt;0,재적현황!$N$14,"")</f>
      </c>
      <c r="Y125" s="174" t="s">
        <v>25</v>
      </c>
      <c r="Z125" s="97"/>
      <c r="AA125" s="98"/>
      <c r="AB125" s="98"/>
      <c r="AC125" s="98"/>
      <c r="AD125" s="98"/>
      <c r="AE125" s="98"/>
      <c r="AF125" s="98"/>
      <c r="AG125" s="98"/>
      <c r="AH125" s="98"/>
    </row>
    <row r="126" spans="1:34" ht="14.25">
      <c r="A126" s="175" t="s">
        <v>26</v>
      </c>
      <c r="B126" s="176"/>
      <c r="C126" s="216">
        <f>IF(COUNT(재적현황!$F$11)&gt;0,재적현황!$F$11,"")</f>
      </c>
      <c r="D126" s="217">
        <f>IF(COUNT(재적현황!$F$11)&gt;0,재적현황!$F$11,"")</f>
      </c>
      <c r="E126" s="217">
        <f>IF(COUNT(재적현황!$F$11)&gt;0,재적현황!$F$11,"")</f>
      </c>
      <c r="F126" s="217">
        <f>IF(COUNT(재적현황!$I$11)&gt;0,재적현황!$I$11,"")</f>
      </c>
      <c r="G126" s="217">
        <f>IF(COUNT(재적현황!$I$11)&gt;0,재적현황!$I$11,"")</f>
      </c>
      <c r="H126" s="217">
        <f>IF(COUNT(재적현황!$I$11)&gt;0,재적현황!$I$11,"")</f>
      </c>
      <c r="I126" s="217">
        <f>IF(COUNT(재적현황!$I$11)&gt;0,재적현황!$I$11,"")</f>
      </c>
      <c r="J126" s="218">
        <f>IF(COUNT(재적현황!$I$11)&gt;0,재적현황!$I$11,"")</f>
      </c>
      <c r="K126" s="216">
        <f>IF(COUNT(재적현황!$L$11)&gt;0,재적현황!$L$11,"")</f>
      </c>
      <c r="L126" s="217">
        <f>IF(COUNT(재적현황!$L$11)&gt;0,재적현황!$L$11,"")</f>
      </c>
      <c r="M126" s="217">
        <f>IF(COUNT(재적현황!$L$11)&gt;0,재적현황!$L$11,"")</f>
      </c>
      <c r="N126" s="217">
        <f>IF(COUNT(재적현황!$O$11)&gt;0,재적현황!$O$11,"")</f>
      </c>
      <c r="O126" s="217">
        <f>IF(COUNT(재적현황!$O$11)&gt;0,재적현황!$O$11,"")</f>
      </c>
      <c r="P126" s="217">
        <f>IF(COUNT(재적현황!$O$11)&gt;0,재적현황!$O$11,"")</f>
      </c>
      <c r="Q126" s="217">
        <f>IF(COUNT(재적현황!$O$11)&gt;0,재적현황!$O$11,"")</f>
      </c>
      <c r="R126" s="218">
        <f>IF(COUNT(재적현황!$O$11)&gt;0,재적현황!$O$11,"")</f>
      </c>
      <c r="S126" s="217"/>
      <c r="T126" s="217">
        <f>IF(COUNT(재적현황!$O$11)&gt;0,재적현황!$O$11,"")</f>
      </c>
      <c r="U126" s="166">
        <f>IF(COUNT(재적현황!$O$10)&gt;0,재적현황!$O$10,"")</f>
      </c>
      <c r="V126" s="166">
        <f>IF(COUNT(재적현황!$O$11)&gt;0,재적현황!$O$11,"")</f>
      </c>
      <c r="W126" s="166">
        <f>IF(COUNT(재적현황!$O$14)&gt;0,재적현황!$O$14,"")</f>
      </c>
      <c r="X126" s="166">
        <f>IF(COUNT(재적현황!$O$14)&gt;0,재적현황!$O$14,"")</f>
      </c>
      <c r="Y126" s="177">
        <f>IF(COUNT(T126)&gt;0,ROUND(SUM($T$60,$T$128,$T$196,$T$264)/재적현황!$P$14,2),"")</f>
      </c>
      <c r="Z126" s="97"/>
      <c r="AA126" s="98"/>
      <c r="AB126" s="98"/>
      <c r="AC126" s="98"/>
      <c r="AD126" s="98"/>
      <c r="AE126" s="98"/>
      <c r="AF126" s="98"/>
      <c r="AG126" s="98"/>
      <c r="AH126" s="98"/>
    </row>
    <row r="127" spans="1:34" ht="14.25">
      <c r="A127" s="175" t="s">
        <v>27</v>
      </c>
      <c r="B127" s="176"/>
      <c r="C127" s="216">
        <f>IF(COUNT(재적현황!$G$11)&gt;0,재적현황!$G$11,"")</f>
      </c>
      <c r="D127" s="217">
        <f>IF(COUNT(재적현황!$G$11)&gt;0,재적현황!$G$11,"")</f>
      </c>
      <c r="E127" s="217">
        <f>IF(COUNT(재적현황!$G$11)&gt;0,재적현황!$G$11,"")</f>
      </c>
      <c r="F127" s="217">
        <f>IF(COUNT(재적현황!$J$11)&gt;0,재적현황!$J$11,"")</f>
      </c>
      <c r="G127" s="217">
        <f>IF(COUNT(재적현황!$J$11)&gt;0,재적현황!$J$11,"")</f>
      </c>
      <c r="H127" s="217">
        <f>IF(COUNT(재적현황!$J$11)&gt;0,재적현황!$J$11,"")</f>
      </c>
      <c r="I127" s="217">
        <f>IF(COUNT(재적현황!$J$11)&gt;0,재적현황!$J$11,"")</f>
      </c>
      <c r="J127" s="218">
        <f>IF(COUNT(재적현황!$J$11)&gt;0,재적현황!$J$11,"")</f>
      </c>
      <c r="K127" s="216">
        <f>IF(COUNT(재적현황!$M$11)&gt;0,재적현황!$M$11,"")</f>
      </c>
      <c r="L127" s="217">
        <f>IF(COUNT(재적현황!$M$11)&gt;0,재적현황!$M$11,"")</f>
      </c>
      <c r="M127" s="217">
        <f>IF(COUNT(재적현황!$M$11)&gt;0,재적현황!$M$11,"")</f>
      </c>
      <c r="N127" s="217">
        <f>IF(COUNT(재적현황!$P$11)&gt;0,재적현황!$P$11,"")</f>
      </c>
      <c r="O127" s="217">
        <f>IF(COUNT(재적현황!$P$11)&gt;0,재적현황!$P$11,"")</f>
      </c>
      <c r="P127" s="217">
        <f>IF(COUNT(재적현황!$P$11)&gt;0,재적현황!$P$11,"")</f>
      </c>
      <c r="Q127" s="217">
        <f>IF(COUNT(재적현황!$P$11)&gt;0,재적현황!$P$11,"")</f>
      </c>
      <c r="R127" s="218">
        <f>IF(COUNT(재적현황!$P$11)&gt;0,재적현황!$P$11,"")</f>
      </c>
      <c r="S127" s="217"/>
      <c r="T127" s="217">
        <f>IF(COUNT(재적현황!$P$11)&gt;0,재적현황!$P$11,"")</f>
      </c>
      <c r="U127" s="166">
        <f>IF(COUNT(재적현황!$P$10)&gt;0,재적현황!$P$10,"")</f>
      </c>
      <c r="V127" s="166">
        <f>IF(COUNT(재적현황!$P$11)&gt;0,재적현황!$P$11,"")</f>
      </c>
      <c r="W127" s="166">
        <f>IF(COUNT(재적현황!$P$14)&gt;0,재적현황!$P$14,"")</f>
      </c>
      <c r="X127" s="166">
        <f>IF(COUNT(재적현황!$P$14)&gt;0,재적현황!$P$14,"")</f>
      </c>
      <c r="Y127" s="178" t="s">
        <v>28</v>
      </c>
      <c r="Z127" s="97"/>
      <c r="AA127" s="98"/>
      <c r="AB127" s="98"/>
      <c r="AC127" s="98"/>
      <c r="AD127" s="98"/>
      <c r="AE127" s="98"/>
      <c r="AF127" s="98"/>
      <c r="AG127" s="98"/>
      <c r="AH127" s="98"/>
    </row>
    <row r="128" spans="1:34" ht="14.25">
      <c r="A128" s="175" t="s">
        <v>29</v>
      </c>
      <c r="B128" s="176"/>
      <c r="C128" s="216">
        <f>IF(COUNT(C75:C124)&gt;0,SUM(C75:C124),"")</f>
      </c>
      <c r="D128" s="217">
        <f aca="true" t="shared" si="47" ref="D128:R128">IF(COUNT(D75:D124)&gt;0,SUM(D75:D124),"")</f>
      </c>
      <c r="E128" s="217">
        <f t="shared" si="47"/>
      </c>
      <c r="F128" s="217">
        <f t="shared" si="47"/>
      </c>
      <c r="G128" s="217">
        <f t="shared" si="47"/>
      </c>
      <c r="H128" s="217">
        <f t="shared" si="47"/>
      </c>
      <c r="I128" s="217">
        <f t="shared" si="47"/>
      </c>
      <c r="J128" s="218">
        <f t="shared" si="47"/>
      </c>
      <c r="K128" s="216">
        <f t="shared" si="47"/>
      </c>
      <c r="L128" s="217">
        <f t="shared" si="47"/>
      </c>
      <c r="M128" s="217">
        <f t="shared" si="47"/>
      </c>
      <c r="N128" s="217">
        <f t="shared" si="47"/>
      </c>
      <c r="O128" s="217">
        <f t="shared" si="47"/>
      </c>
      <c r="P128" s="217">
        <f t="shared" si="47"/>
      </c>
      <c r="Q128" s="217">
        <f t="shared" si="47"/>
      </c>
      <c r="R128" s="218">
        <f t="shared" si="47"/>
      </c>
      <c r="S128" s="217"/>
      <c r="T128" s="217">
        <f>IF(COUNT(T75:T124)&gt;0,SUM(T75:T124),"")</f>
      </c>
      <c r="U128" s="166"/>
      <c r="V128" s="166">
        <f>IF(COUNT(V75:V124)&gt;0,SUM(V75:V124),"")</f>
      </c>
      <c r="W128" s="166"/>
      <c r="X128" s="166"/>
      <c r="Y128" s="179">
        <f>IF(COUNT($T$75:$T$124)&gt;0,ROUND(AVERAGE($T$75:$T$124),2),"")</f>
      </c>
      <c r="Z128" s="97"/>
      <c r="AA128" s="98"/>
      <c r="AB128" s="98"/>
      <c r="AC128" s="98"/>
      <c r="AD128" s="98"/>
      <c r="AE128" s="98"/>
      <c r="AF128" s="98"/>
      <c r="AG128" s="98"/>
      <c r="AH128" s="98"/>
    </row>
    <row r="129" spans="1:34" ht="15" thickBot="1">
      <c r="A129" s="192" t="s">
        <v>30</v>
      </c>
      <c r="B129" s="193"/>
      <c r="C129" s="223">
        <f>IF(COUNT(C75:C124)&gt;0,ROUND(AVERAGE(C75:C124),2),"")</f>
      </c>
      <c r="D129" s="219">
        <f aca="true" t="shared" si="48" ref="D129:R129">IF(COUNT(D75:D124)&gt;0,ROUND(AVERAGE(D75:D124),2),"")</f>
      </c>
      <c r="E129" s="219">
        <f t="shared" si="48"/>
      </c>
      <c r="F129" s="219">
        <f t="shared" si="48"/>
      </c>
      <c r="G129" s="219">
        <f t="shared" si="48"/>
      </c>
      <c r="H129" s="219">
        <f t="shared" si="48"/>
      </c>
      <c r="I129" s="219"/>
      <c r="J129" s="224">
        <f t="shared" si="48"/>
      </c>
      <c r="K129" s="223">
        <f t="shared" si="48"/>
      </c>
      <c r="L129" s="219">
        <f t="shared" si="48"/>
      </c>
      <c r="M129" s="219">
        <f t="shared" si="48"/>
      </c>
      <c r="N129" s="219">
        <f t="shared" si="48"/>
      </c>
      <c r="O129" s="219">
        <f t="shared" si="48"/>
      </c>
      <c r="P129" s="219">
        <f t="shared" si="48"/>
      </c>
      <c r="Q129" s="219">
        <f t="shared" si="48"/>
      </c>
      <c r="R129" s="224">
        <f t="shared" si="48"/>
      </c>
      <c r="S129" s="219"/>
      <c r="T129" s="219">
        <f>IF(COUNT($T$75:$T$124)&gt;0,ROUND(AVERAGE($T$75:$T$124),2),"")</f>
      </c>
      <c r="U129" s="183"/>
      <c r="V129" s="201">
        <f>IF(COUNT($V$75:$V$124)&gt;0,ROUND(AVERAGE($V$75:$V$124),2),"")</f>
      </c>
      <c r="W129" s="168"/>
      <c r="X129" s="168"/>
      <c r="Y129" s="178" t="s">
        <v>31</v>
      </c>
      <c r="Z129" s="97"/>
      <c r="AA129" s="98"/>
      <c r="AB129" s="98"/>
      <c r="AC129" s="98"/>
      <c r="AD129" s="98"/>
      <c r="AE129" s="98"/>
      <c r="AF129" s="98"/>
      <c r="AG129" s="98"/>
      <c r="AH129" s="98"/>
    </row>
    <row r="130" spans="1:34" ht="14.25">
      <c r="A130" s="169" t="s">
        <v>32</v>
      </c>
      <c r="B130" s="170"/>
      <c r="C130" s="171"/>
      <c r="D130" s="172"/>
      <c r="E130" s="172">
        <f>IF(COUNT(E75:E124)&gt;0,COUNTIF(E75:E124,"&gt;=90"),"")</f>
      </c>
      <c r="F130" s="172"/>
      <c r="G130" s="172"/>
      <c r="H130" s="172">
        <f>IF(COUNT(H75:H124)&gt;0,COUNTIF(H75:H124,"&gt;=90"),"")</f>
      </c>
      <c r="I130" s="172"/>
      <c r="J130" s="173">
        <f>IF(COUNT(J75:J124)&gt;0,COUNTIF(J75:J124,"&gt;=90"),"")</f>
      </c>
      <c r="K130" s="171"/>
      <c r="L130" s="172"/>
      <c r="M130" s="172">
        <f>IF(COUNT(M75:M124)&gt;0,COUNTIF(M75:M124,"&gt;=90"),"")</f>
      </c>
      <c r="N130" s="172"/>
      <c r="O130" s="172"/>
      <c r="P130" s="172">
        <f>IF(COUNT(P75:P124)&gt;0,COUNTIF(P75:P124,"&gt;=90"),"")</f>
      </c>
      <c r="Q130" s="172"/>
      <c r="R130" s="173">
        <f>IF(COUNT(R75:R124)&gt;0,COUNTIF(R75:R124,"&gt;=90"),"")</f>
      </c>
      <c r="S130" s="172"/>
      <c r="T130" s="172">
        <f>IF(COUNT(T75:T124)&gt;0,COUNTIF(T75:T124,"&gt;=90"),"")</f>
      </c>
      <c r="U130" s="184" t="s">
        <v>33</v>
      </c>
      <c r="V130" s="185">
        <f>IF(COUNT(V75:V124)&gt;0,COUNTIF(V75:V124,5),"")</f>
      </c>
      <c r="W130" s="172"/>
      <c r="X130" s="173"/>
      <c r="Y130" s="177">
        <f>IF(COUNT(T128)&gt;0,ROUND(AVERAGE($Y$64,$Y$132,$Y$200,$Y$268),2),"")</f>
      </c>
      <c r="Z130" s="97"/>
      <c r="AA130" s="98"/>
      <c r="AB130" s="98"/>
      <c r="AC130" s="98"/>
      <c r="AD130" s="98"/>
      <c r="AE130" s="98"/>
      <c r="AF130" s="98"/>
      <c r="AG130" s="98"/>
      <c r="AH130" s="98"/>
    </row>
    <row r="131" spans="1:34" ht="14.25">
      <c r="A131" s="175" t="s">
        <v>34</v>
      </c>
      <c r="B131" s="176"/>
      <c r="C131" s="165"/>
      <c r="D131" s="166"/>
      <c r="E131" s="166">
        <f>IF(COUNT(E75:E124)&gt;0,COUNTIF(E75:E124,"&gt;=80")-E130,"")</f>
      </c>
      <c r="F131" s="166"/>
      <c r="G131" s="166"/>
      <c r="H131" s="166">
        <f>IF(COUNT(H75:H124)&gt;0,COUNTIF(H75:H124,"&gt;=80")-H130,"")</f>
      </c>
      <c r="I131" s="166"/>
      <c r="J131" s="167">
        <f>IF(COUNT(J75:J124)&gt;0,COUNTIF(J75:J124,"&gt;=80")-J130,"")</f>
      </c>
      <c r="K131" s="165"/>
      <c r="L131" s="166"/>
      <c r="M131" s="166">
        <f>IF(COUNT(M75:M124)&gt;0,COUNTIF(M75:M124,"&gt;=80")-M130,"")</f>
      </c>
      <c r="N131" s="166"/>
      <c r="O131" s="166"/>
      <c r="P131" s="166">
        <f>IF(COUNT(P75:P124)&gt;0,COUNTIF(P75:P124,"&gt;=80")-P130,"")</f>
      </c>
      <c r="Q131" s="166"/>
      <c r="R131" s="167">
        <f>IF(COUNT(R75:R124)&gt;0,COUNTIF(R75:R124,"&gt;=80")-R130,"")</f>
      </c>
      <c r="S131" s="166"/>
      <c r="T131" s="166">
        <f>IF(COUNT(T75:T124)&gt;0,COUNTIF(T75:T124,"&gt;=80")-T130,"")</f>
      </c>
      <c r="U131" s="186" t="s">
        <v>35</v>
      </c>
      <c r="V131" s="187">
        <f>IF(COUNT(V75:V124)&gt;0,COUNTIF(V75:V124,4),"")</f>
      </c>
      <c r="W131" s="166"/>
      <c r="X131" s="167"/>
      <c r="Y131" s="178" t="s">
        <v>36</v>
      </c>
      <c r="Z131" s="97"/>
      <c r="AA131" s="98"/>
      <c r="AB131" s="98"/>
      <c r="AC131" s="98"/>
      <c r="AD131" s="98"/>
      <c r="AE131" s="98"/>
      <c r="AF131" s="98"/>
      <c r="AG131" s="98"/>
      <c r="AH131" s="98"/>
    </row>
    <row r="132" spans="1:34" ht="15" thickBot="1">
      <c r="A132" s="175" t="s">
        <v>37</v>
      </c>
      <c r="B132" s="176"/>
      <c r="C132" s="165"/>
      <c r="D132" s="166"/>
      <c r="E132" s="166">
        <f>IF(COUNT(E75:E124)&gt;0,COUNTIF(E75:E124,"&gt;=70")-E130-E131,"")</f>
      </c>
      <c r="F132" s="166"/>
      <c r="G132" s="166"/>
      <c r="H132" s="166">
        <f>IF(COUNT(H75:H124)&gt;0,COUNTIF(H75:H124,"&gt;=70")-H130-H131,"")</f>
      </c>
      <c r="I132" s="166"/>
      <c r="J132" s="167">
        <f>IF(COUNT(J75:J124)&gt;0,COUNTIF(J75:J124,"&gt;=70")-J130-J131,"")</f>
      </c>
      <c r="K132" s="165"/>
      <c r="L132" s="166"/>
      <c r="M132" s="166">
        <f>IF(COUNT(M75:M124)&gt;0,COUNTIF(M75:M124,"&gt;=70")-M130-M131,"")</f>
      </c>
      <c r="N132" s="166"/>
      <c r="O132" s="166"/>
      <c r="P132" s="166">
        <f>IF(COUNT(P75:P124)&gt;0,COUNTIF(P75:P124,"&gt;=70")-P130-P131,"")</f>
      </c>
      <c r="Q132" s="166"/>
      <c r="R132" s="167">
        <f>IF(COUNT(R75:R124)&gt;0,COUNTIF(R75:R124,"&gt;=70")-R130-R131,"")</f>
      </c>
      <c r="S132" s="166"/>
      <c r="T132" s="166">
        <f>IF(COUNT(T75:T124)&gt;0,COUNTIF(T75:T124,"&gt;=70")-T130-T131,"")</f>
      </c>
      <c r="U132" s="186" t="s">
        <v>38</v>
      </c>
      <c r="V132" s="187">
        <f>IF(COUNT(V75:V124)&gt;0,COUNTIF(V75:V124,3),"")</f>
      </c>
      <c r="W132" s="166"/>
      <c r="X132" s="167"/>
      <c r="Y132" s="188">
        <f>IF(COUNT($V$75:$V$124)&gt;0,ROUND(AVERAGE($V$75:$V$124),2),"")</f>
      </c>
      <c r="Z132" s="97"/>
      <c r="AA132" s="98"/>
      <c r="AB132" s="98"/>
      <c r="AC132" s="98"/>
      <c r="AD132" s="98"/>
      <c r="AE132" s="98"/>
      <c r="AF132" s="98"/>
      <c r="AG132" s="98"/>
      <c r="AH132" s="98"/>
    </row>
    <row r="133" spans="1:34" ht="14.25">
      <c r="A133" s="175" t="s">
        <v>39</v>
      </c>
      <c r="B133" s="176"/>
      <c r="C133" s="165"/>
      <c r="D133" s="166"/>
      <c r="E133" s="166">
        <f>IF(COUNT(E75:E124)&gt;0,COUNTIF(E75:E124,"&gt;=60")-E130-E131-E132,"")</f>
      </c>
      <c r="F133" s="166"/>
      <c r="G133" s="166"/>
      <c r="H133" s="166">
        <f>IF(COUNT(H75:H124)&gt;0,COUNTIF(H75:H124,"&gt;=60")-H130-H131-H132,"")</f>
      </c>
      <c r="I133" s="166"/>
      <c r="J133" s="167">
        <f>IF(COUNT(J75:J124)&gt;0,COUNTIF(J75:J124,"&gt;=60")-J130-J131-J132,"")</f>
      </c>
      <c r="K133" s="165"/>
      <c r="L133" s="166"/>
      <c r="M133" s="166">
        <f>IF(COUNT(M75:M124)&gt;0,COUNTIF(M75:M124,"&gt;=60")-M130-M131-M132,"")</f>
      </c>
      <c r="N133" s="166"/>
      <c r="O133" s="166"/>
      <c r="P133" s="166">
        <f>IF(COUNT(P75:P124)&gt;0,COUNTIF(P75:P124,"&gt;=60")-P130-P131-P132,"")</f>
      </c>
      <c r="Q133" s="166"/>
      <c r="R133" s="167">
        <f>IF(COUNT(R75:R124)&gt;0,COUNTIF(R75:R124,"&gt;=60")-R130-R131-R132,"")</f>
      </c>
      <c r="S133" s="166"/>
      <c r="T133" s="166">
        <f>IF(COUNT(T75:T124)&gt;0,COUNTIF(T75:T124,"&gt;=60")-T130-T131-T132,"")</f>
      </c>
      <c r="U133" s="186" t="s">
        <v>40</v>
      </c>
      <c r="V133" s="187">
        <f>IF(COUNT(V75:V124)&gt;0,COUNTIF(V75:V124,2),"")</f>
      </c>
      <c r="W133" s="166"/>
      <c r="X133" s="167"/>
      <c r="Y133" s="164"/>
      <c r="Z133" s="97"/>
      <c r="AA133" s="98"/>
      <c r="AB133" s="98"/>
      <c r="AC133" s="98"/>
      <c r="AD133" s="98"/>
      <c r="AE133" s="98"/>
      <c r="AF133" s="98"/>
      <c r="AG133" s="98"/>
      <c r="AH133" s="98"/>
    </row>
    <row r="134" spans="1:34" ht="15" thickBot="1">
      <c r="A134" s="175" t="s">
        <v>41</v>
      </c>
      <c r="B134" s="176"/>
      <c r="C134" s="165"/>
      <c r="D134" s="166"/>
      <c r="E134" s="166">
        <f>IF(COUNT(E75:E124)&gt;0,COUNTIF(E75:E124,"&gt;=50")-E130-E131-E132-E133,"")</f>
      </c>
      <c r="F134" s="166"/>
      <c r="G134" s="166"/>
      <c r="H134" s="166">
        <f>IF(COUNT(H75:H124)&gt;0,COUNTIF(H75:H124,"&gt;=50")-H130-H131-H132-H133,"")</f>
      </c>
      <c r="I134" s="166"/>
      <c r="J134" s="167">
        <f>IF(COUNT(J75:J124)&gt;0,COUNTIF(J75:J124,"&gt;=50")-J130-J131-J132-J133,"")</f>
      </c>
      <c r="K134" s="165"/>
      <c r="L134" s="166"/>
      <c r="M134" s="166">
        <f>IF(COUNT(M75:M124)&gt;0,COUNTIF(M75:M124,"&gt;=50")-M130-M131-M132-M133,"")</f>
      </c>
      <c r="N134" s="166"/>
      <c r="O134" s="166"/>
      <c r="P134" s="166">
        <f>IF(COUNT(P75:P124)&gt;0,COUNTIF(P75:P124,"&gt;=50")-P130-P131-P132-P133,"")</f>
      </c>
      <c r="Q134" s="166"/>
      <c r="R134" s="167">
        <f>IF(COUNT(R75:R124)&gt;0,COUNTIF(R75:R124,"&gt;=50")-R130-R131-R132-R133,"")</f>
      </c>
      <c r="S134" s="166"/>
      <c r="T134" s="166">
        <f>IF(COUNT(T75:T124)&gt;0,COUNTIF(T75:T124,"&gt;=50")-T130-T131-T132-T133,"")</f>
      </c>
      <c r="U134" s="189" t="s">
        <v>42</v>
      </c>
      <c r="V134" s="190">
        <f>IF(COUNT(V75:V124)&gt;0,COUNTIF(V75:V124,1),"")</f>
      </c>
      <c r="W134" s="166"/>
      <c r="X134" s="167"/>
      <c r="Y134" s="164"/>
      <c r="Z134" s="97"/>
      <c r="AA134" s="98"/>
      <c r="AB134" s="98"/>
      <c r="AC134" s="98"/>
      <c r="AD134" s="98"/>
      <c r="AE134" s="98"/>
      <c r="AF134" s="98"/>
      <c r="AG134" s="98"/>
      <c r="AH134" s="98"/>
    </row>
    <row r="135" spans="1:34" ht="15" thickBot="1">
      <c r="A135" s="175" t="s">
        <v>43</v>
      </c>
      <c r="B135" s="176"/>
      <c r="C135" s="165"/>
      <c r="D135" s="166"/>
      <c r="E135" s="166">
        <f>IF(COUNT(E75:E124)&gt;0,COUNTIF(E75:E124,"&gt;=40")-E130-E131-E132-E133-E134,"")</f>
      </c>
      <c r="F135" s="166"/>
      <c r="G135" s="166"/>
      <c r="H135" s="166">
        <f>IF(COUNT(H75:H124)&gt;0,COUNTIF(H75:H124,"&gt;=40")-H130-H131-H132-H133-H134,"")</f>
      </c>
      <c r="I135" s="166"/>
      <c r="J135" s="167">
        <f>IF(COUNT(J75:J124)&gt;0,COUNTIF(J75:J124,"&gt;=40")-J130-J131-J132-J133-J134,"")</f>
      </c>
      <c r="K135" s="165"/>
      <c r="L135" s="166"/>
      <c r="M135" s="166">
        <f>IF(COUNT(M75:M124)&gt;0,COUNTIF(M75:M124,"&gt;=40")-M130-M131-M132-M133-M134,"")</f>
      </c>
      <c r="N135" s="166"/>
      <c r="O135" s="166"/>
      <c r="P135" s="166">
        <f>IF(COUNT(P75:P124)&gt;0,COUNTIF(P75:P124,"&gt;=40")-P130-P131-P132-P133-P134,"")</f>
      </c>
      <c r="Q135" s="166"/>
      <c r="R135" s="167">
        <f>IF(COUNT(R75:R124)&gt;0,COUNTIF(R75:R124,"&gt;=40")-R130-R131-R132-R133-R134,"")</f>
      </c>
      <c r="S135" s="166"/>
      <c r="T135" s="166">
        <f>IF(COUNT(T75:T124)&gt;0,COUNTIF(T75:T124,"&gt;=40")-T130-T131-T132-T133-T134,"")</f>
      </c>
      <c r="U135" s="234" t="s">
        <v>19</v>
      </c>
      <c r="V135" s="191">
        <f>IF(COUNT(V130:V134)&gt;0,SUM(V130:V134),"")</f>
      </c>
      <c r="W135" s="166"/>
      <c r="X135" s="167"/>
      <c r="Y135" s="164"/>
      <c r="Z135" s="97"/>
      <c r="AA135" s="98"/>
      <c r="AB135" s="98"/>
      <c r="AC135" s="98"/>
      <c r="AD135" s="98"/>
      <c r="AE135" s="98"/>
      <c r="AF135" s="98"/>
      <c r="AG135" s="98"/>
      <c r="AH135" s="98"/>
    </row>
    <row r="136" spans="1:34" ht="15" thickBot="1">
      <c r="A136" s="192" t="s">
        <v>44</v>
      </c>
      <c r="B136" s="193"/>
      <c r="C136" s="194"/>
      <c r="D136" s="168"/>
      <c r="E136" s="168">
        <f>IF(COUNT(E75:E124)&gt;0,COUNTIF(E75:E124,"&lt;=39"),"")</f>
      </c>
      <c r="F136" s="168"/>
      <c r="G136" s="168"/>
      <c r="H136" s="168">
        <f>IF(COUNT(H75:H124)&gt;0,COUNTIF(H75:H124,"&lt;=39"),"")</f>
      </c>
      <c r="I136" s="168"/>
      <c r="J136" s="195">
        <f>IF(COUNT(J75:J124)&gt;0,COUNTIF(J75:J124,"&lt;=39"),"")</f>
      </c>
      <c r="K136" s="194"/>
      <c r="L136" s="168"/>
      <c r="M136" s="168">
        <f>IF(COUNT(M75:M124)&gt;0,COUNTIF(M75:M124,"&lt;=39"),"")</f>
      </c>
      <c r="N136" s="168"/>
      <c r="O136" s="168"/>
      <c r="P136" s="168">
        <f>IF(COUNT(P75:P124)&gt;0,COUNTIF(P75:P124,"&lt;=39"),"")</f>
      </c>
      <c r="Q136" s="168"/>
      <c r="R136" s="195">
        <f>IF(COUNT(R75:R124)&gt;0,COUNTIF(R75:R124,"&lt;=39"),"")</f>
      </c>
      <c r="S136" s="168"/>
      <c r="T136" s="168">
        <f>IF(COUNT(T75:T124)&gt;0,COUNTIF(T75:T124,"&lt;=39"),"")</f>
      </c>
      <c r="U136" s="168"/>
      <c r="V136" s="168"/>
      <c r="W136" s="168"/>
      <c r="X136" s="195"/>
      <c r="Y136" s="196"/>
      <c r="Z136" s="97"/>
      <c r="AA136" s="98"/>
      <c r="AB136" s="98"/>
      <c r="AC136" s="98"/>
      <c r="AD136" s="98"/>
      <c r="AE136" s="98"/>
      <c r="AF136" s="98"/>
      <c r="AG136" s="98"/>
      <c r="AH136" s="98"/>
    </row>
    <row r="137" spans="1:34" ht="15" thickBot="1">
      <c r="A137" s="197" t="str">
        <f>IF(COUNTA(기초자료!$E$13)&gt;0,"("&amp;기초자료!$E$13&amp;")"&amp;"과 성적전표","")</f>
        <v>(미술)과 성적전표</v>
      </c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29"/>
      <c r="AA137" s="129"/>
      <c r="AB137" s="99"/>
      <c r="AC137" s="99"/>
      <c r="AD137" s="99"/>
      <c r="AE137" s="99"/>
      <c r="AF137" s="99"/>
      <c r="AG137" s="99"/>
      <c r="AH137" s="99"/>
    </row>
    <row r="138" spans="1:34" ht="14.25">
      <c r="A138" s="133"/>
      <c r="B138" s="199"/>
      <c r="C138" s="130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5"/>
      <c r="P138" s="294" t="s">
        <v>78</v>
      </c>
      <c r="Q138" s="297" t="s">
        <v>50</v>
      </c>
      <c r="R138" s="298"/>
      <c r="S138" s="297" t="s">
        <v>79</v>
      </c>
      <c r="T138" s="298"/>
      <c r="U138" s="297" t="s">
        <v>80</v>
      </c>
      <c r="V138" s="299"/>
      <c r="W138" s="297" t="s">
        <v>81</v>
      </c>
      <c r="X138" s="300"/>
      <c r="Y138" s="144"/>
      <c r="Z138" s="131"/>
      <c r="AA138" s="129"/>
      <c r="AB138" s="99"/>
      <c r="AC138" s="99"/>
      <c r="AD138" s="99"/>
      <c r="AE138" s="99"/>
      <c r="AF138" s="99"/>
      <c r="AG138" s="99"/>
      <c r="AH138" s="99"/>
    </row>
    <row r="139" spans="1:34" ht="14.25">
      <c r="A139" s="133"/>
      <c r="B139" s="130" t="str">
        <f>IF(COUNTA(기초자료!$D$7)&gt;0,기초자료!$D$7&amp;"학년도","")</f>
        <v>99학년도</v>
      </c>
      <c r="C139" s="134"/>
      <c r="D139" s="130" t="str">
        <f>IF(COUNTA(기초자료!$J$7)&gt;0,"제"&amp;기초자료!$J$7&amp;"학년"&amp;재적현황!$D$10&amp;"반","")</f>
        <v>제1학년1반</v>
      </c>
      <c r="E139" s="130"/>
      <c r="F139" s="134"/>
      <c r="G139" s="199"/>
      <c r="H139" s="199"/>
      <c r="I139" s="130" t="str">
        <f>IF(기초자료!$D$7&gt;0,"학과담임","")</f>
        <v>학과담임</v>
      </c>
      <c r="J139" s="130"/>
      <c r="K139" s="199"/>
      <c r="L139" s="130" t="str">
        <f>IF(COUNTA(기초자료!$E$14)&gt;0,기초자료!$E$14&amp;"(인)","")</f>
        <v>맹 범 호(인)</v>
      </c>
      <c r="M139" s="130"/>
      <c r="N139" s="199"/>
      <c r="O139" s="135"/>
      <c r="P139" s="295"/>
      <c r="Q139" s="301"/>
      <c r="R139" s="302"/>
      <c r="S139" s="282"/>
      <c r="T139" s="302"/>
      <c r="U139" s="282"/>
      <c r="V139" s="283"/>
      <c r="W139" s="286"/>
      <c r="X139" s="287"/>
      <c r="Y139" s="144"/>
      <c r="Z139" s="131"/>
      <c r="AA139" s="129"/>
      <c r="AB139" s="99"/>
      <c r="AC139" s="99"/>
      <c r="AD139" s="99"/>
      <c r="AE139" s="99"/>
      <c r="AF139" s="99"/>
      <c r="AG139" s="99"/>
      <c r="AH139" s="99"/>
    </row>
    <row r="140" spans="1:34" ht="15" thickBot="1">
      <c r="A140" s="136"/>
      <c r="B140" s="137"/>
      <c r="C140" s="138"/>
      <c r="D140" s="138"/>
      <c r="E140" s="200"/>
      <c r="F140" s="138"/>
      <c r="G140" s="138"/>
      <c r="H140" s="138"/>
      <c r="I140" s="138"/>
      <c r="J140" s="138"/>
      <c r="K140" s="138"/>
      <c r="L140" s="138"/>
      <c r="M140" s="138"/>
      <c r="N140" s="138"/>
      <c r="O140" s="140"/>
      <c r="P140" s="296"/>
      <c r="Q140" s="303"/>
      <c r="R140" s="304"/>
      <c r="S140" s="303"/>
      <c r="T140" s="304"/>
      <c r="U140" s="284"/>
      <c r="V140" s="285"/>
      <c r="W140" s="284"/>
      <c r="X140" s="288"/>
      <c r="Y140" s="145"/>
      <c r="Z140" s="131"/>
      <c r="AA140" s="129"/>
      <c r="AB140" s="99"/>
      <c r="AC140" s="99"/>
      <c r="AD140" s="99"/>
      <c r="AE140" s="99"/>
      <c r="AF140" s="99"/>
      <c r="AG140" s="99"/>
      <c r="AH140" s="99"/>
    </row>
    <row r="141" spans="1:34" ht="26.25" customHeight="1" thickBot="1">
      <c r="A141" s="289" t="s">
        <v>116</v>
      </c>
      <c r="B141" s="291" t="s">
        <v>117</v>
      </c>
      <c r="C141" s="279" t="s">
        <v>118</v>
      </c>
      <c r="D141" s="280"/>
      <c r="E141" s="280"/>
      <c r="F141" s="293" t="s">
        <v>72</v>
      </c>
      <c r="G141" s="280"/>
      <c r="H141" s="280"/>
      <c r="I141" s="277" t="s">
        <v>68</v>
      </c>
      <c r="J141" s="277" t="s">
        <v>69</v>
      </c>
      <c r="K141" s="293" t="s">
        <v>75</v>
      </c>
      <c r="L141" s="280"/>
      <c r="M141" s="280"/>
      <c r="N141" s="293" t="s">
        <v>76</v>
      </c>
      <c r="O141" s="280"/>
      <c r="P141" s="280"/>
      <c r="Q141" s="277" t="s">
        <v>68</v>
      </c>
      <c r="R141" s="277" t="s">
        <v>69</v>
      </c>
      <c r="S141" s="279" t="s">
        <v>119</v>
      </c>
      <c r="T141" s="280"/>
      <c r="U141" s="280"/>
      <c r="V141" s="280"/>
      <c r="W141" s="280"/>
      <c r="X141" s="280"/>
      <c r="Y141" s="281"/>
      <c r="Z141" s="122"/>
      <c r="AA141" s="97"/>
      <c r="AB141" s="99"/>
      <c r="AC141" s="99"/>
      <c r="AD141" s="99"/>
      <c r="AE141" s="99"/>
      <c r="AF141" s="99"/>
      <c r="AG141" s="99"/>
      <c r="AH141" s="99"/>
    </row>
    <row r="142" spans="1:34" ht="43.5" thickBot="1">
      <c r="A142" s="290"/>
      <c r="B142" s="292"/>
      <c r="C142" s="123" t="s">
        <v>73</v>
      </c>
      <c r="D142" s="124" t="s">
        <v>74</v>
      </c>
      <c r="E142" s="124" t="s">
        <v>50</v>
      </c>
      <c r="F142" s="123" t="s">
        <v>73</v>
      </c>
      <c r="G142" s="124" t="s">
        <v>74</v>
      </c>
      <c r="H142" s="126" t="s">
        <v>50</v>
      </c>
      <c r="I142" s="278"/>
      <c r="J142" s="278"/>
      <c r="K142" s="123" t="s">
        <v>73</v>
      </c>
      <c r="L142" s="124" t="s">
        <v>74</v>
      </c>
      <c r="M142" s="124" t="s">
        <v>50</v>
      </c>
      <c r="N142" s="123" t="s">
        <v>73</v>
      </c>
      <c r="O142" s="124" t="s">
        <v>74</v>
      </c>
      <c r="P142" s="126" t="s">
        <v>50</v>
      </c>
      <c r="Q142" s="278"/>
      <c r="R142" s="278"/>
      <c r="S142" s="124" t="s">
        <v>68</v>
      </c>
      <c r="T142" s="124" t="s">
        <v>69</v>
      </c>
      <c r="U142" s="124" t="s">
        <v>21</v>
      </c>
      <c r="V142" s="124" t="s">
        <v>22</v>
      </c>
      <c r="W142" s="124" t="s">
        <v>104</v>
      </c>
      <c r="X142" s="124" t="s">
        <v>23</v>
      </c>
      <c r="Y142" s="125" t="s">
        <v>70</v>
      </c>
      <c r="Z142" s="122"/>
      <c r="AA142" s="97"/>
      <c r="AB142" s="99"/>
      <c r="AC142" s="99"/>
      <c r="AD142" s="99"/>
      <c r="AE142" s="99"/>
      <c r="AF142" s="99"/>
      <c r="AG142" s="99"/>
      <c r="AH142" s="99"/>
    </row>
    <row r="143" spans="1:34" ht="14.25">
      <c r="A143" s="163">
        <f>IF(COUNTA(명렬표!I9)&gt;0,명렬표!I9,"")</f>
      </c>
      <c r="B143" s="164">
        <f>IF(COUNTA(명렬표!J9)&gt;0,명렬표!J9,"")</f>
      </c>
      <c r="C143" s="213">
        <f>IF(COUNTA(1학기중간!O145)&gt;0,1학기중간!O145,"")</f>
      </c>
      <c r="D143" s="212">
        <f>IF(COUNTA(1학기중간!R145)&gt;0,1학기중간!R145,"")</f>
      </c>
      <c r="E143" s="212">
        <f>IF(COUNT(C143:D143)&gt;0,SUM(C143:D143),"")</f>
      </c>
      <c r="F143" s="212">
        <f>IF(COUNTA(1학기말!P145)&gt;0,1학기말!P145,"")</f>
      </c>
      <c r="G143" s="212">
        <f>IF(COUNTA(1학기말!S145)&gt;0,1학기말!S145,"")</f>
      </c>
      <c r="H143" s="212">
        <f>IF(COUNT(F143:G143)&gt;0,SUM(F143:G143),"")</f>
      </c>
      <c r="I143" s="212">
        <f aca="true" t="shared" si="49" ref="I143:I192">IF(COUNT(E143,H143)&gt;0,SUM(E143,H143),"")</f>
      </c>
      <c r="J143" s="214">
        <f>IF(COUNT(E143,H143)&gt;0,ROUND(AVERAGE(E143,H143),1),"")</f>
      </c>
      <c r="K143" s="213">
        <f>IF(COUNTA(2학기중간!O145)&gt;0,2학기중간!O145,"")</f>
      </c>
      <c r="L143" s="212">
        <f>IF(COUNTA(2학기중간!R145)&gt;0,2학기중간!R145,"")</f>
      </c>
      <c r="M143" s="212">
        <f>IF(COUNT(K143:L143)&gt;0,SUM(K143:L143),"")</f>
      </c>
      <c r="N143" s="212">
        <f>IF(COUNTA(2학기말!O145)&gt;0,2학기말!O145,"")</f>
      </c>
      <c r="O143" s="212">
        <f>IF(COUNTA(2학기말!R145)&gt;0,2학기말!R145,"")</f>
      </c>
      <c r="P143" s="212">
        <f>IF(COUNT(N143:O143)&gt;0,SUM(N143:O143),"")</f>
      </c>
      <c r="Q143" s="212">
        <f aca="true" t="shared" si="50" ref="Q143:Q192">IF(COUNT(M143,P143)&gt;0,SUM(M143,P143),"")</f>
      </c>
      <c r="R143" s="214">
        <f>IF(COUNT(M143,P143)&gt;0,ROUND(AVERAGE(M143,P143),1),"")</f>
      </c>
      <c r="S143" s="212">
        <f>IF(COUNT(I143,Q143)&gt;0,SUM(I143,Q143),"")</f>
      </c>
      <c r="T143" s="212">
        <f>IF(COUNT(E143,H143,M143,P143)&gt;0,ROUND(AVERAGE(E143,H143,M143,P143),1),"")</f>
      </c>
      <c r="U143" s="166">
        <f>IF(COUNT(T143)&gt;0,IF(T143&gt;=90,"수",IF(T143&gt;=80,"우",IF(T143&gt;=70,"미",IF(T143&gt;=60,"양",IF(1&lt;T143&lt;60,"가"))))),"")</f>
      </c>
      <c r="V143" s="212">
        <f>IF(COUNT($T143)&gt;0,IF(U143="수",5,IF(U143="우",4,IF(U143="미",3,IF(U143="양",2,1)))),"")</f>
      </c>
      <c r="W143" s="166">
        <f aca="true" t="shared" si="51" ref="W143:W192">IF(COUNT(S143)&gt;0,RANK(S143,$S$7:$S$272),"")</f>
      </c>
      <c r="X143" s="166">
        <f aca="true" t="shared" si="52" ref="X143:X192">IF(COUNT(W143)&gt;0,COUNTIF($W$7:$W$272,W143),"")</f>
      </c>
      <c r="Y143" s="164"/>
      <c r="Z143" s="97"/>
      <c r="AA143" s="98">
        <f>IF(COUNT($T143)&gt;0,IF($T143&gt;=90,"수",IF($T143&gt;=80,"우",IF($T143&gt;=70,"미",IF($T143&gt;=60,"양","가")))),"")</f>
      </c>
      <c r="AB143" s="98">
        <f>IF(COUNT($T143)&gt;0,IF($T143&gt;=88,"수",IF($T143&gt;=77,"우",IF($T143&gt;=65,"미",IF($T143&gt;=53,"양","가")))),"")</f>
      </c>
      <c r="AC143" s="98">
        <f>IF(COUNT($T143)&gt;0,IF($T143&gt;=87,"수",IF($T143&gt;=73,"우",IF($T143&gt;=60,"미",IF($T143&gt;=47,"양","가")))),"")</f>
      </c>
      <c r="AD143" s="98">
        <f>IF(COUNT($T143)&gt;0,IF($T143&gt;=85,"수",IF($T143&gt;=70,"우",IF($T143&gt;=55,"미",IF($T143&gt;=40,"양","가")))),"")</f>
      </c>
      <c r="AE143" s="98">
        <f>IF(COUNT($T143)&gt;0,IF($T143&gt;=83,"수",IF($T143&gt;=67,"우",IF($T143&gt;=50,"미",IF($T143&gt;=33,"양","가")))),"")</f>
      </c>
      <c r="AF143" s="98">
        <f>IF(COUNT($T143)&gt;0,IF($T143&gt;=82,"수",IF($T143&gt;=63,"우",IF($T143&gt;=45,"미",IF($T143&gt;=27,"양","가")))),"")</f>
      </c>
      <c r="AG143" s="98">
        <f>IF(COUNT($T143)&gt;0,IF($T143&gt;=80,"수",IF($T143&gt;=60,"우",IF($T143&gt;=40,"미",IF($T143&gt;=20,"양","가")))),"")</f>
      </c>
      <c r="AH143" s="98"/>
    </row>
    <row r="144" spans="1:34" ht="14.25">
      <c r="A144" s="163">
        <f>IF(COUNTA(명렬표!I10)&gt;0,명렬표!I10,"")</f>
      </c>
      <c r="B144" s="164">
        <f>IF(COUNTA(명렬표!J10)&gt;0,명렬표!J10,"")</f>
      </c>
      <c r="C144" s="213">
        <f>IF(COUNTA(1학기중간!O146)&gt;0,1학기중간!O146,"")</f>
      </c>
      <c r="D144" s="212">
        <f>IF(COUNTA(1학기중간!R146)&gt;0,1학기중간!R146,"")</f>
      </c>
      <c r="E144" s="212">
        <f aca="true" t="shared" si="53" ref="E144:E191">IF(COUNT(C144:D144)&gt;0,SUM(C144:D144),"")</f>
      </c>
      <c r="F144" s="212">
        <f>IF(COUNTA(1학기말!P146)&gt;0,1학기말!P146,"")</f>
      </c>
      <c r="G144" s="212">
        <f>IF(COUNTA(1학기말!S146)&gt;0,1학기말!S146,"")</f>
      </c>
      <c r="H144" s="212">
        <f aca="true" t="shared" si="54" ref="H144:H191">IF(COUNT(F144:G144)&gt;0,SUM(F144:G144),"")</f>
      </c>
      <c r="I144" s="212">
        <f t="shared" si="49"/>
      </c>
      <c r="J144" s="214">
        <f aca="true" t="shared" si="55" ref="J144:J192">IF(COUNT(E144,H144)&gt;0,ROUND(AVERAGE(E144,H144),1),"")</f>
      </c>
      <c r="K144" s="213">
        <f>IF(COUNTA(2학기중간!O146)&gt;0,2학기중간!O146,"")</f>
      </c>
      <c r="L144" s="212">
        <f>IF(COUNTA(2학기중간!R146)&gt;0,2학기중간!R146,"")</f>
      </c>
      <c r="M144" s="212">
        <f aca="true" t="shared" si="56" ref="M144:M191">IF(COUNT(K144:L144)&gt;0,SUM(K144:L144),"")</f>
      </c>
      <c r="N144" s="212">
        <f>IF(COUNTA(2학기말!O146)&gt;0,2학기말!O146,"")</f>
      </c>
      <c r="O144" s="212">
        <f>IF(COUNTA(2학기말!R146)&gt;0,2학기말!R146,"")</f>
      </c>
      <c r="P144" s="212">
        <f aca="true" t="shared" si="57" ref="P144:P191">IF(COUNT(N144:O144)&gt;0,SUM(N144:O144),"")</f>
      </c>
      <c r="Q144" s="212">
        <f t="shared" si="50"/>
      </c>
      <c r="R144" s="214">
        <f aca="true" t="shared" si="58" ref="R144:R192">IF(COUNT(M144,P144)&gt;0,ROUND(AVERAGE(M144,P144),1),"")</f>
      </c>
      <c r="S144" s="212">
        <f aca="true" t="shared" si="59" ref="S144:S192">IF(COUNT(I144,Q144)&gt;0,SUM(I144,Q144),"")</f>
      </c>
      <c r="T144" s="212">
        <f aca="true" t="shared" si="60" ref="T144:T192">IF(COUNT(E144,H144,M144,P144)&gt;0,ROUND(AVERAGE(E144,H144,M144,P144),1),"")</f>
      </c>
      <c r="U144" s="166">
        <f aca="true" t="shared" si="61" ref="U144:U192">IF(COUNT(T144)&gt;0,IF(T144&gt;=90,"수",IF(T144&gt;=80,"우",IF(T144&gt;=70,"미",IF(T144&gt;=60,"양",IF(1&lt;T144&lt;60,"가"))))),"")</f>
      </c>
      <c r="V144" s="212">
        <f aca="true" t="shared" si="62" ref="V144:V191">IF(COUNT($T144)&gt;0,IF(U144="수",5,IF(U144="우",4,IF(U144="미",3,IF(U144="양",2,1)))),"")</f>
      </c>
      <c r="W144" s="166">
        <f t="shared" si="51"/>
      </c>
      <c r="X144" s="166">
        <f t="shared" si="52"/>
      </c>
      <c r="Y144" s="164"/>
      <c r="Z144" s="97"/>
      <c r="AA144" s="98">
        <f aca="true" t="shared" si="63" ref="AA144:AA191">IF(COUNT($T144)&gt;0,IF($T144&gt;=90,"수",IF($T144&gt;=80,"우",IF($T144&gt;=70,"미",IF($T144&gt;=60,"양","가")))),"")</f>
      </c>
      <c r="AB144" s="98">
        <f aca="true" t="shared" si="64" ref="AB144:AB191">IF(COUNT($T144)&gt;0,IF($T144&gt;=88,"수",IF($T144&gt;=77,"우",IF($T144&gt;=65,"미",IF($T144&gt;=53,"양","가")))),"")</f>
      </c>
      <c r="AC144" s="98">
        <f aca="true" t="shared" si="65" ref="AC144:AC191">IF(COUNT($T144)&gt;0,IF($T144&gt;=87,"수",IF($T144&gt;=73,"우",IF($T144&gt;=60,"미",IF($T144&gt;=47,"양","가")))),"")</f>
      </c>
      <c r="AD144" s="98">
        <f aca="true" t="shared" si="66" ref="AD144:AD191">IF(COUNT($T144)&gt;0,IF($T144&gt;=85,"수",IF($T144&gt;=70,"우",IF($T144&gt;=55,"미",IF($T144&gt;=40,"양","가")))),"")</f>
      </c>
      <c r="AE144" s="98">
        <f aca="true" t="shared" si="67" ref="AE144:AE191">IF(COUNT($T144)&gt;0,IF($T144&gt;=83,"수",IF($T144&gt;=67,"우",IF($T144&gt;=50,"미",IF($T144&gt;=33,"양","가")))),"")</f>
      </c>
      <c r="AF144" s="98">
        <f aca="true" t="shared" si="68" ref="AF144:AF191">IF(COUNT($T144)&gt;0,IF($T144&gt;=82,"수",IF($T144&gt;=63,"우",IF($T144&gt;=45,"미",IF($T144&gt;=27,"양","가")))),"")</f>
      </c>
      <c r="AG144" s="98">
        <f aca="true" t="shared" si="69" ref="AG144:AG191">IF(COUNT($T144)&gt;0,IF($T144&gt;=80,"수",IF($T144&gt;=60,"우",IF($T144&gt;=40,"미",IF($T144&gt;=20,"양","가")))),"")</f>
      </c>
      <c r="AH144" s="98"/>
    </row>
    <row r="145" spans="1:34" ht="14.25">
      <c r="A145" s="163">
        <f>IF(COUNTA(명렬표!I11)&gt;0,명렬표!I11,"")</f>
      </c>
      <c r="B145" s="164">
        <f>IF(COUNTA(명렬표!J11)&gt;0,명렬표!J11,"")</f>
      </c>
      <c r="C145" s="213">
        <f>IF(COUNTA(1학기중간!O147)&gt;0,1학기중간!O147,"")</f>
      </c>
      <c r="D145" s="212">
        <f>IF(COUNTA(1학기중간!R147)&gt;0,1학기중간!R147,"")</f>
      </c>
      <c r="E145" s="212">
        <f t="shared" si="53"/>
      </c>
      <c r="F145" s="212">
        <f>IF(COUNTA(1학기말!P147)&gt;0,1학기말!P147,"")</f>
      </c>
      <c r="G145" s="212">
        <f>IF(COUNTA(1학기말!S147)&gt;0,1학기말!S147,"")</f>
      </c>
      <c r="H145" s="212">
        <f t="shared" si="54"/>
      </c>
      <c r="I145" s="212">
        <f t="shared" si="49"/>
      </c>
      <c r="J145" s="214">
        <f t="shared" si="55"/>
      </c>
      <c r="K145" s="213">
        <f>IF(COUNTA(2학기중간!O147)&gt;0,2학기중간!O147,"")</f>
      </c>
      <c r="L145" s="212">
        <f>IF(COUNTA(2학기중간!R147)&gt;0,2학기중간!R147,"")</f>
      </c>
      <c r="M145" s="212">
        <f t="shared" si="56"/>
      </c>
      <c r="N145" s="212">
        <f>IF(COUNTA(2학기말!O147)&gt;0,2학기말!O147,"")</f>
      </c>
      <c r="O145" s="212">
        <f>IF(COUNTA(2학기말!R147)&gt;0,2학기말!R147,"")</f>
      </c>
      <c r="P145" s="212">
        <f t="shared" si="57"/>
      </c>
      <c r="Q145" s="212">
        <f t="shared" si="50"/>
      </c>
      <c r="R145" s="214">
        <f t="shared" si="58"/>
      </c>
      <c r="S145" s="212">
        <f t="shared" si="59"/>
      </c>
      <c r="T145" s="212">
        <f t="shared" si="60"/>
      </c>
      <c r="U145" s="166">
        <f t="shared" si="61"/>
      </c>
      <c r="V145" s="212">
        <f t="shared" si="62"/>
      </c>
      <c r="W145" s="166">
        <f t="shared" si="51"/>
      </c>
      <c r="X145" s="166">
        <f t="shared" si="52"/>
      </c>
      <c r="Y145" s="164"/>
      <c r="Z145" s="97"/>
      <c r="AA145" s="98">
        <f t="shared" si="63"/>
      </c>
      <c r="AB145" s="98">
        <f t="shared" si="64"/>
      </c>
      <c r="AC145" s="98">
        <f t="shared" si="65"/>
      </c>
      <c r="AD145" s="98">
        <f t="shared" si="66"/>
      </c>
      <c r="AE145" s="98">
        <f t="shared" si="67"/>
      </c>
      <c r="AF145" s="98">
        <f t="shared" si="68"/>
      </c>
      <c r="AG145" s="98">
        <f t="shared" si="69"/>
      </c>
      <c r="AH145" s="98"/>
    </row>
    <row r="146" spans="1:34" ht="14.25">
      <c r="A146" s="163">
        <f>IF(COUNTA(명렬표!I12)&gt;0,명렬표!I12,"")</f>
      </c>
      <c r="B146" s="164">
        <f>IF(COUNTA(명렬표!J12)&gt;0,명렬표!J12,"")</f>
      </c>
      <c r="C146" s="213">
        <f>IF(COUNTA(1학기중간!O148)&gt;0,1학기중간!O148,"")</f>
      </c>
      <c r="D146" s="212">
        <f>IF(COUNTA(1학기중간!R148)&gt;0,1학기중간!R148,"")</f>
      </c>
      <c r="E146" s="212">
        <f t="shared" si="53"/>
      </c>
      <c r="F146" s="212">
        <f>IF(COUNTA(1학기말!P148)&gt;0,1학기말!P148,"")</f>
      </c>
      <c r="G146" s="212">
        <f>IF(COUNTA(1학기말!S148)&gt;0,1학기말!S148,"")</f>
      </c>
      <c r="H146" s="212">
        <f t="shared" si="54"/>
      </c>
      <c r="I146" s="212">
        <f t="shared" si="49"/>
      </c>
      <c r="J146" s="214">
        <f t="shared" si="55"/>
      </c>
      <c r="K146" s="213">
        <f>IF(COUNTA(2학기중간!O148)&gt;0,2학기중간!O148,"")</f>
      </c>
      <c r="L146" s="212">
        <f>IF(COUNTA(2학기중간!R148)&gt;0,2학기중간!R148,"")</f>
      </c>
      <c r="M146" s="212">
        <f t="shared" si="56"/>
      </c>
      <c r="N146" s="212">
        <f>IF(COUNTA(2학기말!O148)&gt;0,2학기말!O148,"")</f>
      </c>
      <c r="O146" s="212">
        <f>IF(COUNTA(2학기말!R148)&gt;0,2학기말!R148,"")</f>
      </c>
      <c r="P146" s="212">
        <f t="shared" si="57"/>
      </c>
      <c r="Q146" s="212">
        <f t="shared" si="50"/>
      </c>
      <c r="R146" s="214">
        <f t="shared" si="58"/>
      </c>
      <c r="S146" s="212">
        <f t="shared" si="59"/>
      </c>
      <c r="T146" s="212">
        <f t="shared" si="60"/>
      </c>
      <c r="U146" s="166">
        <f t="shared" si="61"/>
      </c>
      <c r="V146" s="212">
        <f t="shared" si="62"/>
      </c>
      <c r="W146" s="166">
        <f t="shared" si="51"/>
      </c>
      <c r="X146" s="166">
        <f t="shared" si="52"/>
      </c>
      <c r="Y146" s="164"/>
      <c r="Z146" s="97"/>
      <c r="AA146" s="98">
        <f t="shared" si="63"/>
      </c>
      <c r="AB146" s="98">
        <f t="shared" si="64"/>
      </c>
      <c r="AC146" s="98">
        <f t="shared" si="65"/>
      </c>
      <c r="AD146" s="98">
        <f t="shared" si="66"/>
      </c>
      <c r="AE146" s="98">
        <f t="shared" si="67"/>
      </c>
      <c r="AF146" s="98">
        <f t="shared" si="68"/>
      </c>
      <c r="AG146" s="98">
        <f t="shared" si="69"/>
      </c>
      <c r="AH146" s="98"/>
    </row>
    <row r="147" spans="1:34" ht="14.25">
      <c r="A147" s="163">
        <f>IF(COUNTA(명렬표!I13)&gt;0,명렬표!I13,"")</f>
      </c>
      <c r="B147" s="164">
        <f>IF(COUNTA(명렬표!J13)&gt;0,명렬표!J13,"")</f>
      </c>
      <c r="C147" s="213">
        <f>IF(COUNTA(1학기중간!O149)&gt;0,1학기중간!O149,"")</f>
      </c>
      <c r="D147" s="212">
        <f>IF(COUNTA(1학기중간!R149)&gt;0,1학기중간!R149,"")</f>
      </c>
      <c r="E147" s="212">
        <f t="shared" si="53"/>
      </c>
      <c r="F147" s="212">
        <f>IF(COUNTA(1학기말!P149)&gt;0,1학기말!P149,"")</f>
      </c>
      <c r="G147" s="212">
        <f>IF(COUNTA(1학기말!S149)&gt;0,1학기말!S149,"")</f>
      </c>
      <c r="H147" s="212">
        <f t="shared" si="54"/>
      </c>
      <c r="I147" s="212">
        <f t="shared" si="49"/>
      </c>
      <c r="J147" s="214">
        <f t="shared" si="55"/>
      </c>
      <c r="K147" s="213">
        <f>IF(COUNTA(2학기중간!O149)&gt;0,2학기중간!O149,"")</f>
      </c>
      <c r="L147" s="212">
        <f>IF(COUNTA(2학기중간!R149)&gt;0,2학기중간!R149,"")</f>
      </c>
      <c r="M147" s="212">
        <f t="shared" si="56"/>
      </c>
      <c r="N147" s="212">
        <f>IF(COUNTA(2학기말!O149)&gt;0,2학기말!O149,"")</f>
      </c>
      <c r="O147" s="212">
        <f>IF(COUNTA(2학기말!R149)&gt;0,2학기말!R149,"")</f>
      </c>
      <c r="P147" s="212">
        <f t="shared" si="57"/>
      </c>
      <c r="Q147" s="212">
        <f t="shared" si="50"/>
      </c>
      <c r="R147" s="214">
        <f t="shared" si="58"/>
      </c>
      <c r="S147" s="212">
        <f t="shared" si="59"/>
      </c>
      <c r="T147" s="212">
        <f t="shared" si="60"/>
      </c>
      <c r="U147" s="166">
        <f t="shared" si="61"/>
      </c>
      <c r="V147" s="212">
        <f t="shared" si="62"/>
      </c>
      <c r="W147" s="166">
        <f t="shared" si="51"/>
      </c>
      <c r="X147" s="166">
        <f t="shared" si="52"/>
      </c>
      <c r="Y147" s="164"/>
      <c r="Z147" s="97"/>
      <c r="AA147" s="98">
        <f t="shared" si="63"/>
      </c>
      <c r="AB147" s="98">
        <f t="shared" si="64"/>
      </c>
      <c r="AC147" s="98">
        <f t="shared" si="65"/>
      </c>
      <c r="AD147" s="98">
        <f t="shared" si="66"/>
      </c>
      <c r="AE147" s="98">
        <f t="shared" si="67"/>
      </c>
      <c r="AF147" s="98">
        <f t="shared" si="68"/>
      </c>
      <c r="AG147" s="98">
        <f t="shared" si="69"/>
      </c>
      <c r="AH147" s="98"/>
    </row>
    <row r="148" spans="1:34" ht="14.25">
      <c r="A148" s="163">
        <f>IF(COUNTA(명렬표!I14)&gt;0,명렬표!I14,"")</f>
      </c>
      <c r="B148" s="164">
        <f>IF(COUNTA(명렬표!J14)&gt;0,명렬표!J14,"")</f>
      </c>
      <c r="C148" s="213">
        <f>IF(COUNTA(1학기중간!O150)&gt;0,1학기중간!O150,"")</f>
      </c>
      <c r="D148" s="212">
        <f>IF(COUNTA(1학기중간!R150)&gt;0,1학기중간!R150,"")</f>
      </c>
      <c r="E148" s="212">
        <f t="shared" si="53"/>
      </c>
      <c r="F148" s="212">
        <f>IF(COUNTA(1학기말!P150)&gt;0,1학기말!P150,"")</f>
      </c>
      <c r="G148" s="212">
        <f>IF(COUNTA(1학기말!S150)&gt;0,1학기말!S150,"")</f>
      </c>
      <c r="H148" s="212">
        <f t="shared" si="54"/>
      </c>
      <c r="I148" s="212">
        <f t="shared" si="49"/>
      </c>
      <c r="J148" s="214">
        <f t="shared" si="55"/>
      </c>
      <c r="K148" s="213">
        <f>IF(COUNTA(2학기중간!O150)&gt;0,2학기중간!O150,"")</f>
      </c>
      <c r="L148" s="212">
        <f>IF(COUNTA(2학기중간!R150)&gt;0,2학기중간!R150,"")</f>
      </c>
      <c r="M148" s="212">
        <f t="shared" si="56"/>
      </c>
      <c r="N148" s="212">
        <f>IF(COUNTA(2학기말!O150)&gt;0,2학기말!O150,"")</f>
      </c>
      <c r="O148" s="212">
        <f>IF(COUNTA(2학기말!R150)&gt;0,2학기말!R150,"")</f>
      </c>
      <c r="P148" s="212">
        <f t="shared" si="57"/>
      </c>
      <c r="Q148" s="212">
        <f t="shared" si="50"/>
      </c>
      <c r="R148" s="214">
        <f t="shared" si="58"/>
      </c>
      <c r="S148" s="212">
        <f t="shared" si="59"/>
      </c>
      <c r="T148" s="212">
        <f t="shared" si="60"/>
      </c>
      <c r="U148" s="166">
        <f t="shared" si="61"/>
      </c>
      <c r="V148" s="212">
        <f t="shared" si="62"/>
      </c>
      <c r="W148" s="166">
        <f t="shared" si="51"/>
      </c>
      <c r="X148" s="166">
        <f t="shared" si="52"/>
      </c>
      <c r="Y148" s="164"/>
      <c r="Z148" s="97"/>
      <c r="AA148" s="98">
        <f t="shared" si="63"/>
      </c>
      <c r="AB148" s="98">
        <f t="shared" si="64"/>
      </c>
      <c r="AC148" s="98">
        <f t="shared" si="65"/>
      </c>
      <c r="AD148" s="98">
        <f t="shared" si="66"/>
      </c>
      <c r="AE148" s="98">
        <f t="shared" si="67"/>
      </c>
      <c r="AF148" s="98">
        <f t="shared" si="68"/>
      </c>
      <c r="AG148" s="98">
        <f t="shared" si="69"/>
      </c>
      <c r="AH148" s="98"/>
    </row>
    <row r="149" spans="1:34" ht="14.25">
      <c r="A149" s="163">
        <f>IF(COUNTA(명렬표!I15)&gt;0,명렬표!I15,"")</f>
      </c>
      <c r="B149" s="164">
        <f>IF(COUNTA(명렬표!J15)&gt;0,명렬표!J15,"")</f>
      </c>
      <c r="C149" s="213">
        <f>IF(COUNTA(1학기중간!O151)&gt;0,1학기중간!O151,"")</f>
      </c>
      <c r="D149" s="212">
        <f>IF(COUNTA(1학기중간!R151)&gt;0,1학기중간!R151,"")</f>
      </c>
      <c r="E149" s="212">
        <f t="shared" si="53"/>
      </c>
      <c r="F149" s="212">
        <f>IF(COUNTA(1학기말!P151)&gt;0,1학기말!P151,"")</f>
      </c>
      <c r="G149" s="212">
        <f>IF(COUNTA(1학기말!S151)&gt;0,1학기말!S151,"")</f>
      </c>
      <c r="H149" s="212">
        <f t="shared" si="54"/>
      </c>
      <c r="I149" s="212">
        <f t="shared" si="49"/>
      </c>
      <c r="J149" s="214">
        <f t="shared" si="55"/>
      </c>
      <c r="K149" s="213">
        <f>IF(COUNTA(2학기중간!O151)&gt;0,2학기중간!O151,"")</f>
      </c>
      <c r="L149" s="212">
        <f>IF(COUNTA(2학기중간!R151)&gt;0,2학기중간!R151,"")</f>
      </c>
      <c r="M149" s="212">
        <f t="shared" si="56"/>
      </c>
      <c r="N149" s="212">
        <f>IF(COUNTA(2학기말!O151)&gt;0,2학기말!O151,"")</f>
      </c>
      <c r="O149" s="212">
        <f>IF(COUNTA(2학기말!R151)&gt;0,2학기말!R151,"")</f>
      </c>
      <c r="P149" s="212">
        <f t="shared" si="57"/>
      </c>
      <c r="Q149" s="212">
        <f t="shared" si="50"/>
      </c>
      <c r="R149" s="214">
        <f t="shared" si="58"/>
      </c>
      <c r="S149" s="212">
        <f t="shared" si="59"/>
      </c>
      <c r="T149" s="212">
        <f t="shared" si="60"/>
      </c>
      <c r="U149" s="166">
        <f t="shared" si="61"/>
      </c>
      <c r="V149" s="212">
        <f t="shared" si="62"/>
      </c>
      <c r="W149" s="166">
        <f t="shared" si="51"/>
      </c>
      <c r="X149" s="166">
        <f t="shared" si="52"/>
      </c>
      <c r="Y149" s="164"/>
      <c r="Z149" s="97"/>
      <c r="AA149" s="98">
        <f t="shared" si="63"/>
      </c>
      <c r="AB149" s="98">
        <f t="shared" si="64"/>
      </c>
      <c r="AC149" s="98">
        <f t="shared" si="65"/>
      </c>
      <c r="AD149" s="98">
        <f t="shared" si="66"/>
      </c>
      <c r="AE149" s="98">
        <f t="shared" si="67"/>
      </c>
      <c r="AF149" s="98">
        <f t="shared" si="68"/>
      </c>
      <c r="AG149" s="98">
        <f t="shared" si="69"/>
      </c>
      <c r="AH149" s="98"/>
    </row>
    <row r="150" spans="1:34" ht="14.25">
      <c r="A150" s="163">
        <f>IF(COUNTA(명렬표!I16)&gt;0,명렬표!I16,"")</f>
      </c>
      <c r="B150" s="164">
        <f>IF(COUNTA(명렬표!J16)&gt;0,명렬표!J16,"")</f>
      </c>
      <c r="C150" s="213">
        <f>IF(COUNTA(1학기중간!O152)&gt;0,1학기중간!O152,"")</f>
      </c>
      <c r="D150" s="212">
        <f>IF(COUNTA(1학기중간!R152)&gt;0,1학기중간!R152,"")</f>
      </c>
      <c r="E150" s="212">
        <f t="shared" si="53"/>
      </c>
      <c r="F150" s="212">
        <f>IF(COUNTA(1학기말!P152)&gt;0,1학기말!P152,"")</f>
      </c>
      <c r="G150" s="212">
        <f>IF(COUNTA(1학기말!S152)&gt;0,1학기말!S152,"")</f>
      </c>
      <c r="H150" s="212">
        <f t="shared" si="54"/>
      </c>
      <c r="I150" s="212">
        <f t="shared" si="49"/>
      </c>
      <c r="J150" s="214">
        <f t="shared" si="55"/>
      </c>
      <c r="K150" s="213">
        <f>IF(COUNTA(2학기중간!O152)&gt;0,2학기중간!O152,"")</f>
      </c>
      <c r="L150" s="212">
        <f>IF(COUNTA(2학기중간!R152)&gt;0,2학기중간!R152,"")</f>
      </c>
      <c r="M150" s="212">
        <f t="shared" si="56"/>
      </c>
      <c r="N150" s="212">
        <f>IF(COUNTA(2학기말!O152)&gt;0,2학기말!O152,"")</f>
      </c>
      <c r="O150" s="212">
        <f>IF(COUNTA(2학기말!R152)&gt;0,2학기말!R152,"")</f>
      </c>
      <c r="P150" s="212">
        <f t="shared" si="57"/>
      </c>
      <c r="Q150" s="212">
        <f t="shared" si="50"/>
      </c>
      <c r="R150" s="214">
        <f t="shared" si="58"/>
      </c>
      <c r="S150" s="212">
        <f t="shared" si="59"/>
      </c>
      <c r="T150" s="212">
        <f t="shared" si="60"/>
      </c>
      <c r="U150" s="166">
        <f t="shared" si="61"/>
      </c>
      <c r="V150" s="212">
        <f t="shared" si="62"/>
      </c>
      <c r="W150" s="166">
        <f t="shared" si="51"/>
      </c>
      <c r="X150" s="166">
        <f t="shared" si="52"/>
      </c>
      <c r="Y150" s="164"/>
      <c r="Z150" s="97"/>
      <c r="AA150" s="98">
        <f t="shared" si="63"/>
      </c>
      <c r="AB150" s="98">
        <f t="shared" si="64"/>
      </c>
      <c r="AC150" s="98">
        <f t="shared" si="65"/>
      </c>
      <c r="AD150" s="98">
        <f t="shared" si="66"/>
      </c>
      <c r="AE150" s="98">
        <f t="shared" si="67"/>
      </c>
      <c r="AF150" s="98">
        <f t="shared" si="68"/>
      </c>
      <c r="AG150" s="98">
        <f t="shared" si="69"/>
      </c>
      <c r="AH150" s="98"/>
    </row>
    <row r="151" spans="1:34" ht="14.25">
      <c r="A151" s="163">
        <f>IF(COUNTA(명렬표!I17)&gt;0,명렬표!I17,"")</f>
      </c>
      <c r="B151" s="164">
        <f>IF(COUNTA(명렬표!J17)&gt;0,명렬표!J17,"")</f>
      </c>
      <c r="C151" s="213">
        <f>IF(COUNTA(1학기중간!O153)&gt;0,1학기중간!O153,"")</f>
      </c>
      <c r="D151" s="212">
        <f>IF(COUNTA(1학기중간!R153)&gt;0,1학기중간!R153,"")</f>
      </c>
      <c r="E151" s="212">
        <f t="shared" si="53"/>
      </c>
      <c r="F151" s="212">
        <f>IF(COUNTA(1학기말!P153)&gt;0,1학기말!P153,"")</f>
      </c>
      <c r="G151" s="212">
        <f>IF(COUNTA(1학기말!S153)&gt;0,1학기말!S153,"")</f>
      </c>
      <c r="H151" s="212">
        <f t="shared" si="54"/>
      </c>
      <c r="I151" s="212">
        <f t="shared" si="49"/>
      </c>
      <c r="J151" s="214">
        <f t="shared" si="55"/>
      </c>
      <c r="K151" s="213">
        <f>IF(COUNTA(2학기중간!O153)&gt;0,2학기중간!O153,"")</f>
      </c>
      <c r="L151" s="212">
        <f>IF(COUNTA(2학기중간!R153)&gt;0,2학기중간!R153,"")</f>
      </c>
      <c r="M151" s="212">
        <f t="shared" si="56"/>
      </c>
      <c r="N151" s="212">
        <f>IF(COUNTA(2학기말!O153)&gt;0,2학기말!O153,"")</f>
      </c>
      <c r="O151" s="212">
        <f>IF(COUNTA(2학기말!R153)&gt;0,2학기말!R153,"")</f>
      </c>
      <c r="P151" s="212">
        <f t="shared" si="57"/>
      </c>
      <c r="Q151" s="212">
        <f t="shared" si="50"/>
      </c>
      <c r="R151" s="214">
        <f t="shared" si="58"/>
      </c>
      <c r="S151" s="212">
        <f t="shared" si="59"/>
      </c>
      <c r="T151" s="212">
        <f t="shared" si="60"/>
      </c>
      <c r="U151" s="166">
        <f t="shared" si="61"/>
      </c>
      <c r="V151" s="212">
        <f t="shared" si="62"/>
      </c>
      <c r="W151" s="166">
        <f t="shared" si="51"/>
      </c>
      <c r="X151" s="166">
        <f t="shared" si="52"/>
      </c>
      <c r="Y151" s="164"/>
      <c r="Z151" s="97"/>
      <c r="AA151" s="98">
        <f t="shared" si="63"/>
      </c>
      <c r="AB151" s="98">
        <f t="shared" si="64"/>
      </c>
      <c r="AC151" s="98">
        <f t="shared" si="65"/>
      </c>
      <c r="AD151" s="98">
        <f t="shared" si="66"/>
      </c>
      <c r="AE151" s="98">
        <f t="shared" si="67"/>
      </c>
      <c r="AF151" s="98">
        <f t="shared" si="68"/>
      </c>
      <c r="AG151" s="98">
        <f t="shared" si="69"/>
      </c>
      <c r="AH151" s="98"/>
    </row>
    <row r="152" spans="1:34" ht="14.25">
      <c r="A152" s="163">
        <f>IF(COUNTA(명렬표!I18)&gt;0,명렬표!I18,"")</f>
      </c>
      <c r="B152" s="164">
        <f>IF(COUNTA(명렬표!J18)&gt;0,명렬표!J18,"")</f>
      </c>
      <c r="C152" s="213">
        <f>IF(COUNTA(1학기중간!O154)&gt;0,1학기중간!O154,"")</f>
      </c>
      <c r="D152" s="212">
        <f>IF(COUNTA(1학기중간!R154)&gt;0,1학기중간!R154,"")</f>
      </c>
      <c r="E152" s="212">
        <f t="shared" si="53"/>
      </c>
      <c r="F152" s="212">
        <f>IF(COUNTA(1학기말!P154)&gt;0,1학기말!P154,"")</f>
      </c>
      <c r="G152" s="212">
        <f>IF(COUNTA(1학기말!S154)&gt;0,1학기말!S154,"")</f>
      </c>
      <c r="H152" s="212">
        <f t="shared" si="54"/>
      </c>
      <c r="I152" s="212">
        <f t="shared" si="49"/>
      </c>
      <c r="J152" s="214">
        <f t="shared" si="55"/>
      </c>
      <c r="K152" s="213">
        <f>IF(COUNTA(2학기중간!O154)&gt;0,2학기중간!O154,"")</f>
      </c>
      <c r="L152" s="212">
        <f>IF(COUNTA(2학기중간!R154)&gt;0,2학기중간!R154,"")</f>
      </c>
      <c r="M152" s="212">
        <f t="shared" si="56"/>
      </c>
      <c r="N152" s="212">
        <f>IF(COUNTA(2학기말!O154)&gt;0,2학기말!O154,"")</f>
      </c>
      <c r="O152" s="212">
        <f>IF(COUNTA(2학기말!R154)&gt;0,2학기말!R154,"")</f>
      </c>
      <c r="P152" s="212">
        <f t="shared" si="57"/>
      </c>
      <c r="Q152" s="212">
        <f t="shared" si="50"/>
      </c>
      <c r="R152" s="214">
        <f t="shared" si="58"/>
      </c>
      <c r="S152" s="212">
        <f t="shared" si="59"/>
      </c>
      <c r="T152" s="212">
        <f t="shared" si="60"/>
      </c>
      <c r="U152" s="166">
        <f t="shared" si="61"/>
      </c>
      <c r="V152" s="212">
        <f t="shared" si="62"/>
      </c>
      <c r="W152" s="166">
        <f t="shared" si="51"/>
      </c>
      <c r="X152" s="166">
        <f t="shared" si="52"/>
      </c>
      <c r="Y152" s="164"/>
      <c r="Z152" s="97"/>
      <c r="AA152" s="98">
        <f t="shared" si="63"/>
      </c>
      <c r="AB152" s="98">
        <f t="shared" si="64"/>
      </c>
      <c r="AC152" s="98">
        <f t="shared" si="65"/>
      </c>
      <c r="AD152" s="98">
        <f t="shared" si="66"/>
      </c>
      <c r="AE152" s="98">
        <f t="shared" si="67"/>
      </c>
      <c r="AF152" s="98">
        <f t="shared" si="68"/>
      </c>
      <c r="AG152" s="98">
        <f t="shared" si="69"/>
      </c>
      <c r="AH152" s="98"/>
    </row>
    <row r="153" spans="1:34" ht="14.25">
      <c r="A153" s="163">
        <f>IF(COUNTA(명렬표!I19)&gt;0,명렬표!I19,"")</f>
      </c>
      <c r="B153" s="164">
        <f>IF(COUNTA(명렬표!J19)&gt;0,명렬표!J19,"")</f>
      </c>
      <c r="C153" s="213">
        <f>IF(COUNTA(1학기중간!O155)&gt;0,1학기중간!O155,"")</f>
      </c>
      <c r="D153" s="212">
        <f>IF(COUNTA(1학기중간!R155)&gt;0,1학기중간!R155,"")</f>
      </c>
      <c r="E153" s="212">
        <f t="shared" si="53"/>
      </c>
      <c r="F153" s="212">
        <f>IF(COUNTA(1학기말!P155)&gt;0,1학기말!P155,"")</f>
      </c>
      <c r="G153" s="212">
        <f>IF(COUNTA(1학기말!S155)&gt;0,1학기말!S155,"")</f>
      </c>
      <c r="H153" s="212">
        <f t="shared" si="54"/>
      </c>
      <c r="I153" s="212">
        <f t="shared" si="49"/>
      </c>
      <c r="J153" s="214">
        <f t="shared" si="55"/>
      </c>
      <c r="K153" s="213">
        <f>IF(COUNTA(2학기중간!O155)&gt;0,2학기중간!O155,"")</f>
      </c>
      <c r="L153" s="212">
        <f>IF(COUNTA(2학기중간!R155)&gt;0,2학기중간!R155,"")</f>
      </c>
      <c r="M153" s="212">
        <f t="shared" si="56"/>
      </c>
      <c r="N153" s="212">
        <f>IF(COUNTA(2학기말!O155)&gt;0,2학기말!O155,"")</f>
      </c>
      <c r="O153" s="212">
        <f>IF(COUNTA(2학기말!R155)&gt;0,2학기말!R155,"")</f>
      </c>
      <c r="P153" s="212">
        <f t="shared" si="57"/>
      </c>
      <c r="Q153" s="212">
        <f t="shared" si="50"/>
      </c>
      <c r="R153" s="214">
        <f t="shared" si="58"/>
      </c>
      <c r="S153" s="212">
        <f t="shared" si="59"/>
      </c>
      <c r="T153" s="212">
        <f t="shared" si="60"/>
      </c>
      <c r="U153" s="166">
        <f t="shared" si="61"/>
      </c>
      <c r="V153" s="212">
        <f t="shared" si="62"/>
      </c>
      <c r="W153" s="166">
        <f t="shared" si="51"/>
      </c>
      <c r="X153" s="166">
        <f t="shared" si="52"/>
      </c>
      <c r="Y153" s="164"/>
      <c r="Z153" s="97"/>
      <c r="AA153" s="98">
        <f t="shared" si="63"/>
      </c>
      <c r="AB153" s="98">
        <f t="shared" si="64"/>
      </c>
      <c r="AC153" s="98">
        <f t="shared" si="65"/>
      </c>
      <c r="AD153" s="98">
        <f t="shared" si="66"/>
      </c>
      <c r="AE153" s="98">
        <f t="shared" si="67"/>
      </c>
      <c r="AF153" s="98">
        <f t="shared" si="68"/>
      </c>
      <c r="AG153" s="98">
        <f t="shared" si="69"/>
      </c>
      <c r="AH153" s="98"/>
    </row>
    <row r="154" spans="1:34" ht="14.25">
      <c r="A154" s="163">
        <f>IF(COUNTA(명렬표!I20)&gt;0,명렬표!I20,"")</f>
      </c>
      <c r="B154" s="164">
        <f>IF(COUNTA(명렬표!J20)&gt;0,명렬표!J20,"")</f>
      </c>
      <c r="C154" s="213">
        <f>IF(COUNTA(1학기중간!O156)&gt;0,1학기중간!O156,"")</f>
      </c>
      <c r="D154" s="212">
        <f>IF(COUNTA(1학기중간!R156)&gt;0,1학기중간!R156,"")</f>
      </c>
      <c r="E154" s="212">
        <f t="shared" si="53"/>
      </c>
      <c r="F154" s="212">
        <f>IF(COUNTA(1학기말!P156)&gt;0,1학기말!P156,"")</f>
      </c>
      <c r="G154" s="212">
        <f>IF(COUNTA(1학기말!S156)&gt;0,1학기말!S156,"")</f>
      </c>
      <c r="H154" s="212">
        <f t="shared" si="54"/>
      </c>
      <c r="I154" s="212">
        <f t="shared" si="49"/>
      </c>
      <c r="J154" s="214">
        <f t="shared" si="55"/>
      </c>
      <c r="K154" s="213">
        <f>IF(COUNTA(2학기중간!O156)&gt;0,2학기중간!O156,"")</f>
      </c>
      <c r="L154" s="212">
        <f>IF(COUNTA(2학기중간!R156)&gt;0,2학기중간!R156,"")</f>
      </c>
      <c r="M154" s="212">
        <f t="shared" si="56"/>
      </c>
      <c r="N154" s="212">
        <f>IF(COUNTA(2학기말!O156)&gt;0,2학기말!O156,"")</f>
      </c>
      <c r="O154" s="212">
        <f>IF(COUNTA(2학기말!R156)&gt;0,2학기말!R156,"")</f>
      </c>
      <c r="P154" s="212">
        <f t="shared" si="57"/>
      </c>
      <c r="Q154" s="212">
        <f t="shared" si="50"/>
      </c>
      <c r="R154" s="214">
        <f t="shared" si="58"/>
      </c>
      <c r="S154" s="212">
        <f t="shared" si="59"/>
      </c>
      <c r="T154" s="212">
        <f t="shared" si="60"/>
      </c>
      <c r="U154" s="166">
        <f t="shared" si="61"/>
      </c>
      <c r="V154" s="212">
        <f t="shared" si="62"/>
      </c>
      <c r="W154" s="166">
        <f t="shared" si="51"/>
      </c>
      <c r="X154" s="166">
        <f t="shared" si="52"/>
      </c>
      <c r="Y154" s="164"/>
      <c r="Z154" s="97"/>
      <c r="AA154" s="98">
        <f t="shared" si="63"/>
      </c>
      <c r="AB154" s="98">
        <f t="shared" si="64"/>
      </c>
      <c r="AC154" s="98">
        <f t="shared" si="65"/>
      </c>
      <c r="AD154" s="98">
        <f t="shared" si="66"/>
      </c>
      <c r="AE154" s="98">
        <f t="shared" si="67"/>
      </c>
      <c r="AF154" s="98">
        <f t="shared" si="68"/>
      </c>
      <c r="AG154" s="98">
        <f t="shared" si="69"/>
      </c>
      <c r="AH154" s="98"/>
    </row>
    <row r="155" spans="1:34" ht="14.25">
      <c r="A155" s="163">
        <f>IF(COUNTA(명렬표!I21)&gt;0,명렬표!I21,"")</f>
      </c>
      <c r="B155" s="164">
        <f>IF(COUNTA(명렬표!J21)&gt;0,명렬표!J21,"")</f>
      </c>
      <c r="C155" s="213">
        <f>IF(COUNTA(1학기중간!O157)&gt;0,1학기중간!O157,"")</f>
      </c>
      <c r="D155" s="212">
        <f>IF(COUNTA(1학기중간!R157)&gt;0,1학기중간!R157,"")</f>
      </c>
      <c r="E155" s="212">
        <f t="shared" si="53"/>
      </c>
      <c r="F155" s="212">
        <f>IF(COUNTA(1학기말!P157)&gt;0,1학기말!P157,"")</f>
      </c>
      <c r="G155" s="212">
        <f>IF(COUNTA(1학기말!S157)&gt;0,1학기말!S157,"")</f>
      </c>
      <c r="H155" s="212">
        <f t="shared" si="54"/>
      </c>
      <c r="I155" s="212">
        <f t="shared" si="49"/>
      </c>
      <c r="J155" s="214">
        <f t="shared" si="55"/>
      </c>
      <c r="K155" s="213">
        <f>IF(COUNTA(2학기중간!O157)&gt;0,2학기중간!O157,"")</f>
      </c>
      <c r="L155" s="212">
        <f>IF(COUNTA(2학기중간!R157)&gt;0,2학기중간!R157,"")</f>
      </c>
      <c r="M155" s="212">
        <f t="shared" si="56"/>
      </c>
      <c r="N155" s="212">
        <f>IF(COUNTA(2학기말!O157)&gt;0,2학기말!O157,"")</f>
      </c>
      <c r="O155" s="212">
        <f>IF(COUNTA(2학기말!R157)&gt;0,2학기말!R157,"")</f>
      </c>
      <c r="P155" s="212">
        <f t="shared" si="57"/>
      </c>
      <c r="Q155" s="212">
        <f t="shared" si="50"/>
      </c>
      <c r="R155" s="214">
        <f t="shared" si="58"/>
      </c>
      <c r="S155" s="212">
        <f t="shared" si="59"/>
      </c>
      <c r="T155" s="212">
        <f t="shared" si="60"/>
      </c>
      <c r="U155" s="166">
        <f t="shared" si="61"/>
      </c>
      <c r="V155" s="212">
        <f t="shared" si="62"/>
      </c>
      <c r="W155" s="166">
        <f t="shared" si="51"/>
      </c>
      <c r="X155" s="166">
        <f t="shared" si="52"/>
      </c>
      <c r="Y155" s="164"/>
      <c r="Z155" s="97"/>
      <c r="AA155" s="98">
        <f t="shared" si="63"/>
      </c>
      <c r="AB155" s="98">
        <f t="shared" si="64"/>
      </c>
      <c r="AC155" s="98">
        <f t="shared" si="65"/>
      </c>
      <c r="AD155" s="98">
        <f t="shared" si="66"/>
      </c>
      <c r="AE155" s="98">
        <f t="shared" si="67"/>
      </c>
      <c r="AF155" s="98">
        <f t="shared" si="68"/>
      </c>
      <c r="AG155" s="98">
        <f t="shared" si="69"/>
      </c>
      <c r="AH155" s="98"/>
    </row>
    <row r="156" spans="1:34" ht="14.25">
      <c r="A156" s="163">
        <f>IF(COUNTA(명렬표!I22)&gt;0,명렬표!I22,"")</f>
      </c>
      <c r="B156" s="164">
        <f>IF(COUNTA(명렬표!J22)&gt;0,명렬표!J22,"")</f>
      </c>
      <c r="C156" s="213">
        <f>IF(COUNTA(1학기중간!O158)&gt;0,1학기중간!O158,"")</f>
      </c>
      <c r="D156" s="212">
        <f>IF(COUNTA(1학기중간!R158)&gt;0,1학기중간!R158,"")</f>
      </c>
      <c r="E156" s="212">
        <f t="shared" si="53"/>
      </c>
      <c r="F156" s="212">
        <f>IF(COUNTA(1학기말!P158)&gt;0,1학기말!P158,"")</f>
      </c>
      <c r="G156" s="212">
        <f>IF(COUNTA(1학기말!S158)&gt;0,1학기말!S158,"")</f>
      </c>
      <c r="H156" s="212">
        <f t="shared" si="54"/>
      </c>
      <c r="I156" s="212">
        <f t="shared" si="49"/>
      </c>
      <c r="J156" s="214">
        <f t="shared" si="55"/>
      </c>
      <c r="K156" s="213">
        <f>IF(COUNTA(2학기중간!O158)&gt;0,2학기중간!O158,"")</f>
      </c>
      <c r="L156" s="212">
        <f>IF(COUNTA(2학기중간!R158)&gt;0,2학기중간!R158,"")</f>
      </c>
      <c r="M156" s="212">
        <f t="shared" si="56"/>
      </c>
      <c r="N156" s="212">
        <f>IF(COUNTA(2학기말!O158)&gt;0,2학기말!O158,"")</f>
      </c>
      <c r="O156" s="212">
        <f>IF(COUNTA(2학기말!R158)&gt;0,2학기말!R158,"")</f>
      </c>
      <c r="P156" s="212">
        <f t="shared" si="57"/>
      </c>
      <c r="Q156" s="212">
        <f t="shared" si="50"/>
      </c>
      <c r="R156" s="214">
        <f t="shared" si="58"/>
      </c>
      <c r="S156" s="212">
        <f t="shared" si="59"/>
      </c>
      <c r="T156" s="212">
        <f t="shared" si="60"/>
      </c>
      <c r="U156" s="166">
        <f t="shared" si="61"/>
      </c>
      <c r="V156" s="212">
        <f t="shared" si="62"/>
      </c>
      <c r="W156" s="166">
        <f t="shared" si="51"/>
      </c>
      <c r="X156" s="166">
        <f t="shared" si="52"/>
      </c>
      <c r="Y156" s="164"/>
      <c r="Z156" s="97"/>
      <c r="AA156" s="98">
        <f t="shared" si="63"/>
      </c>
      <c r="AB156" s="98">
        <f t="shared" si="64"/>
      </c>
      <c r="AC156" s="98">
        <f t="shared" si="65"/>
      </c>
      <c r="AD156" s="98">
        <f t="shared" si="66"/>
      </c>
      <c r="AE156" s="98">
        <f t="shared" si="67"/>
      </c>
      <c r="AF156" s="98">
        <f t="shared" si="68"/>
      </c>
      <c r="AG156" s="98">
        <f t="shared" si="69"/>
      </c>
      <c r="AH156" s="98"/>
    </row>
    <row r="157" spans="1:34" ht="14.25">
      <c r="A157" s="163">
        <f>IF(COUNTA(명렬표!I23)&gt;0,명렬표!I23,"")</f>
      </c>
      <c r="B157" s="164">
        <f>IF(COUNTA(명렬표!J23)&gt;0,명렬표!J23,"")</f>
      </c>
      <c r="C157" s="213">
        <f>IF(COUNTA(1학기중간!O159)&gt;0,1학기중간!O159,"")</f>
      </c>
      <c r="D157" s="212">
        <f>IF(COUNTA(1학기중간!R159)&gt;0,1학기중간!R159,"")</f>
      </c>
      <c r="E157" s="212">
        <f t="shared" si="53"/>
      </c>
      <c r="F157" s="212">
        <f>IF(COUNTA(1학기말!P159)&gt;0,1학기말!P159,"")</f>
      </c>
      <c r="G157" s="212">
        <f>IF(COUNTA(1학기말!S159)&gt;0,1학기말!S159,"")</f>
      </c>
      <c r="H157" s="212">
        <f t="shared" si="54"/>
      </c>
      <c r="I157" s="212">
        <f t="shared" si="49"/>
      </c>
      <c r="J157" s="214">
        <f t="shared" si="55"/>
      </c>
      <c r="K157" s="213">
        <f>IF(COUNTA(2학기중간!O159)&gt;0,2학기중간!O159,"")</f>
      </c>
      <c r="L157" s="212">
        <f>IF(COUNTA(2학기중간!R159)&gt;0,2학기중간!R159,"")</f>
      </c>
      <c r="M157" s="212">
        <f t="shared" si="56"/>
      </c>
      <c r="N157" s="212">
        <f>IF(COUNTA(2학기말!O159)&gt;0,2학기말!O159,"")</f>
      </c>
      <c r="O157" s="212">
        <f>IF(COUNTA(2학기말!R159)&gt;0,2학기말!R159,"")</f>
      </c>
      <c r="P157" s="212">
        <f t="shared" si="57"/>
      </c>
      <c r="Q157" s="212">
        <f t="shared" si="50"/>
      </c>
      <c r="R157" s="214">
        <f t="shared" si="58"/>
      </c>
      <c r="S157" s="212">
        <f t="shared" si="59"/>
      </c>
      <c r="T157" s="212">
        <f t="shared" si="60"/>
      </c>
      <c r="U157" s="166">
        <f t="shared" si="61"/>
      </c>
      <c r="V157" s="212">
        <f t="shared" si="62"/>
      </c>
      <c r="W157" s="166">
        <f t="shared" si="51"/>
      </c>
      <c r="X157" s="166">
        <f t="shared" si="52"/>
      </c>
      <c r="Y157" s="164"/>
      <c r="Z157" s="97"/>
      <c r="AA157" s="98">
        <f t="shared" si="63"/>
      </c>
      <c r="AB157" s="98">
        <f t="shared" si="64"/>
      </c>
      <c r="AC157" s="98">
        <f t="shared" si="65"/>
      </c>
      <c r="AD157" s="98">
        <f t="shared" si="66"/>
      </c>
      <c r="AE157" s="98">
        <f t="shared" si="67"/>
      </c>
      <c r="AF157" s="98">
        <f t="shared" si="68"/>
      </c>
      <c r="AG157" s="98">
        <f t="shared" si="69"/>
      </c>
      <c r="AH157" s="98"/>
    </row>
    <row r="158" spans="1:34" ht="14.25">
      <c r="A158" s="163">
        <f>IF(COUNTA(명렬표!I24)&gt;0,명렬표!I24,"")</f>
      </c>
      <c r="B158" s="164">
        <f>IF(COUNTA(명렬표!J24)&gt;0,명렬표!J24,"")</f>
      </c>
      <c r="C158" s="213">
        <f>IF(COUNTA(1학기중간!O160)&gt;0,1학기중간!O160,"")</f>
      </c>
      <c r="D158" s="212">
        <f>IF(COUNTA(1학기중간!R160)&gt;0,1학기중간!R160,"")</f>
      </c>
      <c r="E158" s="212">
        <f t="shared" si="53"/>
      </c>
      <c r="F158" s="212">
        <f>IF(COUNTA(1학기말!P160)&gt;0,1학기말!P160,"")</f>
      </c>
      <c r="G158" s="212">
        <f>IF(COUNTA(1학기말!S160)&gt;0,1학기말!S160,"")</f>
      </c>
      <c r="H158" s="212">
        <f t="shared" si="54"/>
      </c>
      <c r="I158" s="212">
        <f t="shared" si="49"/>
      </c>
      <c r="J158" s="214">
        <f t="shared" si="55"/>
      </c>
      <c r="K158" s="213">
        <f>IF(COUNTA(2학기중간!O160)&gt;0,2학기중간!O160,"")</f>
      </c>
      <c r="L158" s="212">
        <f>IF(COUNTA(2학기중간!R160)&gt;0,2학기중간!R160,"")</f>
      </c>
      <c r="M158" s="212">
        <f t="shared" si="56"/>
      </c>
      <c r="N158" s="212">
        <f>IF(COUNTA(2학기말!O160)&gt;0,2학기말!O160,"")</f>
      </c>
      <c r="O158" s="212">
        <f>IF(COUNTA(2학기말!R160)&gt;0,2학기말!R160,"")</f>
      </c>
      <c r="P158" s="212">
        <f t="shared" si="57"/>
      </c>
      <c r="Q158" s="212">
        <f t="shared" si="50"/>
      </c>
      <c r="R158" s="214">
        <f t="shared" si="58"/>
      </c>
      <c r="S158" s="212">
        <f t="shared" si="59"/>
      </c>
      <c r="T158" s="212">
        <f t="shared" si="60"/>
      </c>
      <c r="U158" s="166">
        <f t="shared" si="61"/>
      </c>
      <c r="V158" s="212">
        <f t="shared" si="62"/>
      </c>
      <c r="W158" s="166">
        <f t="shared" si="51"/>
      </c>
      <c r="X158" s="166">
        <f t="shared" si="52"/>
      </c>
      <c r="Y158" s="164"/>
      <c r="Z158" s="97"/>
      <c r="AA158" s="98">
        <f t="shared" si="63"/>
      </c>
      <c r="AB158" s="98">
        <f t="shared" si="64"/>
      </c>
      <c r="AC158" s="98">
        <f t="shared" si="65"/>
      </c>
      <c r="AD158" s="98">
        <f t="shared" si="66"/>
      </c>
      <c r="AE158" s="98">
        <f t="shared" si="67"/>
      </c>
      <c r="AF158" s="98">
        <f t="shared" si="68"/>
      </c>
      <c r="AG158" s="98">
        <f t="shared" si="69"/>
      </c>
      <c r="AH158" s="98"/>
    </row>
    <row r="159" spans="1:34" ht="14.25">
      <c r="A159" s="163">
        <f>IF(COUNTA(명렬표!I25)&gt;0,명렬표!I25,"")</f>
      </c>
      <c r="B159" s="164">
        <f>IF(COUNTA(명렬표!J25)&gt;0,명렬표!J25,"")</f>
      </c>
      <c r="C159" s="213">
        <f>IF(COUNTA(1학기중간!O161)&gt;0,1학기중간!O161,"")</f>
      </c>
      <c r="D159" s="212">
        <f>IF(COUNTA(1학기중간!R161)&gt;0,1학기중간!R161,"")</f>
      </c>
      <c r="E159" s="212">
        <f t="shared" si="53"/>
      </c>
      <c r="F159" s="212">
        <f>IF(COUNTA(1학기말!P161)&gt;0,1학기말!P161,"")</f>
      </c>
      <c r="G159" s="212">
        <f>IF(COUNTA(1학기말!S161)&gt;0,1학기말!S161,"")</f>
      </c>
      <c r="H159" s="212">
        <f t="shared" si="54"/>
      </c>
      <c r="I159" s="212">
        <f t="shared" si="49"/>
      </c>
      <c r="J159" s="214">
        <f t="shared" si="55"/>
      </c>
      <c r="K159" s="213">
        <f>IF(COUNTA(2학기중간!O161)&gt;0,2학기중간!O161,"")</f>
      </c>
      <c r="L159" s="212">
        <f>IF(COUNTA(2학기중간!R161)&gt;0,2학기중간!R161,"")</f>
      </c>
      <c r="M159" s="212">
        <f t="shared" si="56"/>
      </c>
      <c r="N159" s="212">
        <f>IF(COUNTA(2학기말!O161)&gt;0,2학기말!O161,"")</f>
      </c>
      <c r="O159" s="212">
        <f>IF(COUNTA(2학기말!R161)&gt;0,2학기말!R161,"")</f>
      </c>
      <c r="P159" s="212">
        <f t="shared" si="57"/>
      </c>
      <c r="Q159" s="212">
        <f t="shared" si="50"/>
      </c>
      <c r="R159" s="214">
        <f t="shared" si="58"/>
      </c>
      <c r="S159" s="212">
        <f t="shared" si="59"/>
      </c>
      <c r="T159" s="212">
        <f t="shared" si="60"/>
      </c>
      <c r="U159" s="166">
        <f t="shared" si="61"/>
      </c>
      <c r="V159" s="212">
        <f t="shared" si="62"/>
      </c>
      <c r="W159" s="166">
        <f t="shared" si="51"/>
      </c>
      <c r="X159" s="166">
        <f t="shared" si="52"/>
      </c>
      <c r="Y159" s="164"/>
      <c r="Z159" s="97"/>
      <c r="AA159" s="98">
        <f t="shared" si="63"/>
      </c>
      <c r="AB159" s="98">
        <f t="shared" si="64"/>
      </c>
      <c r="AC159" s="98">
        <f t="shared" si="65"/>
      </c>
      <c r="AD159" s="98">
        <f t="shared" si="66"/>
      </c>
      <c r="AE159" s="98">
        <f t="shared" si="67"/>
      </c>
      <c r="AF159" s="98">
        <f t="shared" si="68"/>
      </c>
      <c r="AG159" s="98">
        <f t="shared" si="69"/>
      </c>
      <c r="AH159" s="98"/>
    </row>
    <row r="160" spans="1:34" ht="14.25">
      <c r="A160" s="163">
        <f>IF(COUNTA(명렬표!I26)&gt;0,명렬표!I26,"")</f>
      </c>
      <c r="B160" s="164">
        <f>IF(COUNTA(명렬표!J26)&gt;0,명렬표!J26,"")</f>
      </c>
      <c r="C160" s="213">
        <f>IF(COUNTA(1학기중간!O162)&gt;0,1학기중간!O162,"")</f>
      </c>
      <c r="D160" s="212">
        <f>IF(COUNTA(1학기중간!R162)&gt;0,1학기중간!R162,"")</f>
      </c>
      <c r="E160" s="212">
        <f t="shared" si="53"/>
      </c>
      <c r="F160" s="212">
        <f>IF(COUNTA(1학기말!P162)&gt;0,1학기말!P162,"")</f>
      </c>
      <c r="G160" s="212">
        <f>IF(COUNTA(1학기말!S162)&gt;0,1학기말!S162,"")</f>
      </c>
      <c r="H160" s="212">
        <f t="shared" si="54"/>
      </c>
      <c r="I160" s="212">
        <f t="shared" si="49"/>
      </c>
      <c r="J160" s="214">
        <f t="shared" si="55"/>
      </c>
      <c r="K160" s="213">
        <f>IF(COUNTA(2학기중간!O162)&gt;0,2학기중간!O162,"")</f>
      </c>
      <c r="L160" s="212">
        <f>IF(COUNTA(2학기중간!R162)&gt;0,2학기중간!R162,"")</f>
      </c>
      <c r="M160" s="212">
        <f t="shared" si="56"/>
      </c>
      <c r="N160" s="212">
        <f>IF(COUNTA(2학기말!O162)&gt;0,2학기말!O162,"")</f>
      </c>
      <c r="O160" s="212">
        <f>IF(COUNTA(2학기말!R162)&gt;0,2학기말!R162,"")</f>
      </c>
      <c r="P160" s="212">
        <f t="shared" si="57"/>
      </c>
      <c r="Q160" s="212">
        <f t="shared" si="50"/>
      </c>
      <c r="R160" s="214">
        <f t="shared" si="58"/>
      </c>
      <c r="S160" s="212">
        <f t="shared" si="59"/>
      </c>
      <c r="T160" s="212">
        <f t="shared" si="60"/>
      </c>
      <c r="U160" s="166">
        <f t="shared" si="61"/>
      </c>
      <c r="V160" s="212">
        <f t="shared" si="62"/>
      </c>
      <c r="W160" s="166">
        <f t="shared" si="51"/>
      </c>
      <c r="X160" s="166">
        <f t="shared" si="52"/>
      </c>
      <c r="Y160" s="164"/>
      <c r="Z160" s="97"/>
      <c r="AA160" s="98">
        <f t="shared" si="63"/>
      </c>
      <c r="AB160" s="98">
        <f t="shared" si="64"/>
      </c>
      <c r="AC160" s="98">
        <f t="shared" si="65"/>
      </c>
      <c r="AD160" s="98">
        <f t="shared" si="66"/>
      </c>
      <c r="AE160" s="98">
        <f t="shared" si="67"/>
      </c>
      <c r="AF160" s="98">
        <f t="shared" si="68"/>
      </c>
      <c r="AG160" s="98">
        <f t="shared" si="69"/>
      </c>
      <c r="AH160" s="98"/>
    </row>
    <row r="161" spans="1:34" ht="14.25">
      <c r="A161" s="163">
        <f>IF(COUNTA(명렬표!I27)&gt;0,명렬표!I27,"")</f>
      </c>
      <c r="B161" s="164">
        <f>IF(COUNTA(명렬표!J27)&gt;0,명렬표!J27,"")</f>
      </c>
      <c r="C161" s="213">
        <f>IF(COUNTA(1학기중간!O163)&gt;0,1학기중간!O163,"")</f>
      </c>
      <c r="D161" s="212">
        <f>IF(COUNTA(1학기중간!R163)&gt;0,1학기중간!R163,"")</f>
      </c>
      <c r="E161" s="212">
        <f t="shared" si="53"/>
      </c>
      <c r="F161" s="212">
        <f>IF(COUNTA(1학기말!P163)&gt;0,1학기말!P163,"")</f>
      </c>
      <c r="G161" s="212">
        <f>IF(COUNTA(1학기말!S163)&gt;0,1학기말!S163,"")</f>
      </c>
      <c r="H161" s="212">
        <f t="shared" si="54"/>
      </c>
      <c r="I161" s="212">
        <f t="shared" si="49"/>
      </c>
      <c r="J161" s="214">
        <f t="shared" si="55"/>
      </c>
      <c r="K161" s="213">
        <f>IF(COUNTA(2학기중간!O163)&gt;0,2학기중간!O163,"")</f>
      </c>
      <c r="L161" s="212">
        <f>IF(COUNTA(2학기중간!R163)&gt;0,2학기중간!R163,"")</f>
      </c>
      <c r="M161" s="212">
        <f t="shared" si="56"/>
      </c>
      <c r="N161" s="212">
        <f>IF(COUNTA(2학기말!O163)&gt;0,2학기말!O163,"")</f>
      </c>
      <c r="O161" s="212">
        <f>IF(COUNTA(2학기말!R163)&gt;0,2학기말!R163,"")</f>
      </c>
      <c r="P161" s="212">
        <f t="shared" si="57"/>
      </c>
      <c r="Q161" s="212">
        <f t="shared" si="50"/>
      </c>
      <c r="R161" s="214">
        <f t="shared" si="58"/>
      </c>
      <c r="S161" s="212">
        <f t="shared" si="59"/>
      </c>
      <c r="T161" s="212">
        <f t="shared" si="60"/>
      </c>
      <c r="U161" s="166">
        <f t="shared" si="61"/>
      </c>
      <c r="V161" s="212">
        <f t="shared" si="62"/>
      </c>
      <c r="W161" s="166">
        <f t="shared" si="51"/>
      </c>
      <c r="X161" s="166">
        <f t="shared" si="52"/>
      </c>
      <c r="Y161" s="164"/>
      <c r="Z161" s="97"/>
      <c r="AA161" s="98">
        <f t="shared" si="63"/>
      </c>
      <c r="AB161" s="98">
        <f t="shared" si="64"/>
      </c>
      <c r="AC161" s="98">
        <f t="shared" si="65"/>
      </c>
      <c r="AD161" s="98">
        <f t="shared" si="66"/>
      </c>
      <c r="AE161" s="98">
        <f t="shared" si="67"/>
      </c>
      <c r="AF161" s="98">
        <f t="shared" si="68"/>
      </c>
      <c r="AG161" s="98">
        <f t="shared" si="69"/>
      </c>
      <c r="AH161" s="98"/>
    </row>
    <row r="162" spans="1:34" ht="14.25">
      <c r="A162" s="163">
        <f>IF(COUNTA(명렬표!I28)&gt;0,명렬표!I28,"")</f>
      </c>
      <c r="B162" s="164">
        <f>IF(COUNTA(명렬표!J28)&gt;0,명렬표!J28,"")</f>
      </c>
      <c r="C162" s="213">
        <f>IF(COUNTA(1학기중간!O164)&gt;0,1학기중간!O164,"")</f>
      </c>
      <c r="D162" s="212">
        <f>IF(COUNTA(1학기중간!R164)&gt;0,1학기중간!R164,"")</f>
      </c>
      <c r="E162" s="212">
        <f t="shared" si="53"/>
      </c>
      <c r="F162" s="212">
        <f>IF(COUNTA(1학기말!P164)&gt;0,1학기말!P164,"")</f>
      </c>
      <c r="G162" s="212">
        <f>IF(COUNTA(1학기말!S164)&gt;0,1학기말!S164,"")</f>
      </c>
      <c r="H162" s="212">
        <f t="shared" si="54"/>
      </c>
      <c r="I162" s="212">
        <f t="shared" si="49"/>
      </c>
      <c r="J162" s="214">
        <f t="shared" si="55"/>
      </c>
      <c r="K162" s="213">
        <f>IF(COUNTA(2학기중간!O164)&gt;0,2학기중간!O164,"")</f>
      </c>
      <c r="L162" s="212">
        <f>IF(COUNTA(2학기중간!R164)&gt;0,2학기중간!R164,"")</f>
      </c>
      <c r="M162" s="212">
        <f t="shared" si="56"/>
      </c>
      <c r="N162" s="212">
        <f>IF(COUNTA(2학기말!O164)&gt;0,2학기말!O164,"")</f>
      </c>
      <c r="O162" s="212">
        <f>IF(COUNTA(2학기말!R164)&gt;0,2학기말!R164,"")</f>
      </c>
      <c r="P162" s="212">
        <f t="shared" si="57"/>
      </c>
      <c r="Q162" s="212">
        <f t="shared" si="50"/>
      </c>
      <c r="R162" s="214">
        <f t="shared" si="58"/>
      </c>
      <c r="S162" s="212">
        <f t="shared" si="59"/>
      </c>
      <c r="T162" s="212">
        <f t="shared" si="60"/>
      </c>
      <c r="U162" s="166">
        <f t="shared" si="61"/>
      </c>
      <c r="V162" s="212">
        <f t="shared" si="62"/>
      </c>
      <c r="W162" s="166">
        <f t="shared" si="51"/>
      </c>
      <c r="X162" s="166">
        <f t="shared" si="52"/>
      </c>
      <c r="Y162" s="164"/>
      <c r="Z162" s="97"/>
      <c r="AA162" s="98">
        <f t="shared" si="63"/>
      </c>
      <c r="AB162" s="98">
        <f t="shared" si="64"/>
      </c>
      <c r="AC162" s="98">
        <f t="shared" si="65"/>
      </c>
      <c r="AD162" s="98">
        <f t="shared" si="66"/>
      </c>
      <c r="AE162" s="98">
        <f t="shared" si="67"/>
      </c>
      <c r="AF162" s="98">
        <f t="shared" si="68"/>
      </c>
      <c r="AG162" s="98">
        <f t="shared" si="69"/>
      </c>
      <c r="AH162" s="98"/>
    </row>
    <row r="163" spans="1:34" ht="14.25">
      <c r="A163" s="163">
        <f>IF(COUNTA(명렬표!I29)&gt;0,명렬표!I29,"")</f>
      </c>
      <c r="B163" s="164">
        <f>IF(COUNTA(명렬표!J29)&gt;0,명렬표!J29,"")</f>
      </c>
      <c r="C163" s="213">
        <f>IF(COUNTA(1학기중간!O165)&gt;0,1학기중간!O165,"")</f>
      </c>
      <c r="D163" s="212">
        <f>IF(COUNTA(1학기중간!R165)&gt;0,1학기중간!R165,"")</f>
      </c>
      <c r="E163" s="212">
        <f t="shared" si="53"/>
      </c>
      <c r="F163" s="212">
        <f>IF(COUNTA(1학기말!P165)&gt;0,1학기말!P165,"")</f>
      </c>
      <c r="G163" s="212">
        <f>IF(COUNTA(1학기말!S165)&gt;0,1학기말!S165,"")</f>
      </c>
      <c r="H163" s="212">
        <f t="shared" si="54"/>
      </c>
      <c r="I163" s="212">
        <f t="shared" si="49"/>
      </c>
      <c r="J163" s="214">
        <f t="shared" si="55"/>
      </c>
      <c r="K163" s="213">
        <f>IF(COUNTA(2학기중간!O165)&gt;0,2학기중간!O165,"")</f>
      </c>
      <c r="L163" s="212">
        <f>IF(COUNTA(2학기중간!R165)&gt;0,2학기중간!R165,"")</f>
      </c>
      <c r="M163" s="212">
        <f t="shared" si="56"/>
      </c>
      <c r="N163" s="212">
        <f>IF(COUNTA(2학기말!O165)&gt;0,2학기말!O165,"")</f>
      </c>
      <c r="O163" s="212">
        <f>IF(COUNTA(2학기말!R165)&gt;0,2학기말!R165,"")</f>
      </c>
      <c r="P163" s="212">
        <f t="shared" si="57"/>
      </c>
      <c r="Q163" s="212">
        <f t="shared" si="50"/>
      </c>
      <c r="R163" s="214">
        <f t="shared" si="58"/>
      </c>
      <c r="S163" s="212">
        <f t="shared" si="59"/>
      </c>
      <c r="T163" s="212">
        <f t="shared" si="60"/>
      </c>
      <c r="U163" s="166">
        <f t="shared" si="61"/>
      </c>
      <c r="V163" s="212">
        <f t="shared" si="62"/>
      </c>
      <c r="W163" s="166">
        <f t="shared" si="51"/>
      </c>
      <c r="X163" s="166">
        <f t="shared" si="52"/>
      </c>
      <c r="Y163" s="164"/>
      <c r="Z163" s="97"/>
      <c r="AA163" s="98">
        <f t="shared" si="63"/>
      </c>
      <c r="AB163" s="98">
        <f t="shared" si="64"/>
      </c>
      <c r="AC163" s="98">
        <f t="shared" si="65"/>
      </c>
      <c r="AD163" s="98">
        <f t="shared" si="66"/>
      </c>
      <c r="AE163" s="98">
        <f t="shared" si="67"/>
      </c>
      <c r="AF163" s="98">
        <f t="shared" si="68"/>
      </c>
      <c r="AG163" s="98">
        <f t="shared" si="69"/>
      </c>
      <c r="AH163" s="98"/>
    </row>
    <row r="164" spans="1:34" ht="14.25">
      <c r="A164" s="163">
        <f>IF(COUNTA(명렬표!I30)&gt;0,명렬표!I30,"")</f>
      </c>
      <c r="B164" s="164">
        <f>IF(COUNTA(명렬표!J30)&gt;0,명렬표!J30,"")</f>
      </c>
      <c r="C164" s="213">
        <f>IF(COUNTA(1학기중간!O166)&gt;0,1학기중간!O166,"")</f>
      </c>
      <c r="D164" s="212">
        <f>IF(COUNTA(1학기중간!R166)&gt;0,1학기중간!R166,"")</f>
      </c>
      <c r="E164" s="212">
        <f t="shared" si="53"/>
      </c>
      <c r="F164" s="212">
        <f>IF(COUNTA(1학기말!P166)&gt;0,1학기말!P166,"")</f>
      </c>
      <c r="G164" s="212">
        <f>IF(COUNTA(1학기말!S166)&gt;0,1학기말!S166,"")</f>
      </c>
      <c r="H164" s="212">
        <f t="shared" si="54"/>
      </c>
      <c r="I164" s="212">
        <f t="shared" si="49"/>
      </c>
      <c r="J164" s="214">
        <f t="shared" si="55"/>
      </c>
      <c r="K164" s="213">
        <f>IF(COUNTA(2학기중간!O166)&gt;0,2학기중간!O166,"")</f>
      </c>
      <c r="L164" s="212">
        <f>IF(COUNTA(2학기중간!R166)&gt;0,2학기중간!R166,"")</f>
      </c>
      <c r="M164" s="212">
        <f t="shared" si="56"/>
      </c>
      <c r="N164" s="212">
        <f>IF(COUNTA(2학기말!O166)&gt;0,2학기말!O166,"")</f>
      </c>
      <c r="O164" s="212">
        <f>IF(COUNTA(2학기말!R166)&gt;0,2학기말!R166,"")</f>
      </c>
      <c r="P164" s="212">
        <f t="shared" si="57"/>
      </c>
      <c r="Q164" s="212">
        <f t="shared" si="50"/>
      </c>
      <c r="R164" s="214">
        <f t="shared" si="58"/>
      </c>
      <c r="S164" s="212">
        <f t="shared" si="59"/>
      </c>
      <c r="T164" s="212">
        <f t="shared" si="60"/>
      </c>
      <c r="U164" s="166">
        <f t="shared" si="61"/>
      </c>
      <c r="V164" s="212">
        <f t="shared" si="62"/>
      </c>
      <c r="W164" s="166">
        <f t="shared" si="51"/>
      </c>
      <c r="X164" s="166">
        <f t="shared" si="52"/>
      </c>
      <c r="Y164" s="164"/>
      <c r="Z164" s="97"/>
      <c r="AA164" s="98">
        <f t="shared" si="63"/>
      </c>
      <c r="AB164" s="98">
        <f t="shared" si="64"/>
      </c>
      <c r="AC164" s="98">
        <f t="shared" si="65"/>
      </c>
      <c r="AD164" s="98">
        <f t="shared" si="66"/>
      </c>
      <c r="AE164" s="98">
        <f t="shared" si="67"/>
      </c>
      <c r="AF164" s="98">
        <f t="shared" si="68"/>
      </c>
      <c r="AG164" s="98">
        <f t="shared" si="69"/>
      </c>
      <c r="AH164" s="98"/>
    </row>
    <row r="165" spans="1:34" ht="14.25">
      <c r="A165" s="163">
        <f>IF(COUNTA(명렬표!I31)&gt;0,명렬표!I31,"")</f>
      </c>
      <c r="B165" s="164">
        <f>IF(COUNTA(명렬표!J31)&gt;0,명렬표!J31,"")</f>
      </c>
      <c r="C165" s="213">
        <f>IF(COUNTA(1학기중간!O167)&gt;0,1학기중간!O167,"")</f>
      </c>
      <c r="D165" s="212">
        <f>IF(COUNTA(1학기중간!R167)&gt;0,1학기중간!R167,"")</f>
      </c>
      <c r="E165" s="212">
        <f t="shared" si="53"/>
      </c>
      <c r="F165" s="212">
        <f>IF(COUNTA(1학기말!P167)&gt;0,1학기말!P167,"")</f>
      </c>
      <c r="G165" s="212">
        <f>IF(COUNTA(1학기말!S167)&gt;0,1학기말!S167,"")</f>
      </c>
      <c r="H165" s="212">
        <f t="shared" si="54"/>
      </c>
      <c r="I165" s="212">
        <f t="shared" si="49"/>
      </c>
      <c r="J165" s="214">
        <f t="shared" si="55"/>
      </c>
      <c r="K165" s="213">
        <f>IF(COUNTA(2학기중간!O167)&gt;0,2학기중간!O167,"")</f>
      </c>
      <c r="L165" s="212">
        <f>IF(COUNTA(2학기중간!R167)&gt;0,2학기중간!R167,"")</f>
      </c>
      <c r="M165" s="212">
        <f t="shared" si="56"/>
      </c>
      <c r="N165" s="212">
        <f>IF(COUNTA(2학기말!O167)&gt;0,2학기말!O167,"")</f>
      </c>
      <c r="O165" s="212">
        <f>IF(COUNTA(2학기말!R167)&gt;0,2학기말!R167,"")</f>
      </c>
      <c r="P165" s="212">
        <f t="shared" si="57"/>
      </c>
      <c r="Q165" s="212">
        <f t="shared" si="50"/>
      </c>
      <c r="R165" s="214">
        <f t="shared" si="58"/>
      </c>
      <c r="S165" s="212">
        <f t="shared" si="59"/>
      </c>
      <c r="T165" s="212">
        <f t="shared" si="60"/>
      </c>
      <c r="U165" s="166">
        <f t="shared" si="61"/>
      </c>
      <c r="V165" s="212">
        <f t="shared" si="62"/>
      </c>
      <c r="W165" s="166">
        <f t="shared" si="51"/>
      </c>
      <c r="X165" s="166">
        <f t="shared" si="52"/>
      </c>
      <c r="Y165" s="164"/>
      <c r="Z165" s="97"/>
      <c r="AA165" s="98">
        <f t="shared" si="63"/>
      </c>
      <c r="AB165" s="98">
        <f t="shared" si="64"/>
      </c>
      <c r="AC165" s="98">
        <f t="shared" si="65"/>
      </c>
      <c r="AD165" s="98">
        <f t="shared" si="66"/>
      </c>
      <c r="AE165" s="98">
        <f t="shared" si="67"/>
      </c>
      <c r="AF165" s="98">
        <f t="shared" si="68"/>
      </c>
      <c r="AG165" s="98">
        <f t="shared" si="69"/>
      </c>
      <c r="AH165" s="98"/>
    </row>
    <row r="166" spans="1:34" ht="14.25">
      <c r="A166" s="163">
        <f>IF(COUNTA(명렬표!I32)&gt;0,명렬표!I32,"")</f>
      </c>
      <c r="B166" s="164">
        <f>IF(COUNTA(명렬표!J32)&gt;0,명렬표!J32,"")</f>
      </c>
      <c r="C166" s="213">
        <f>IF(COUNTA(1학기중간!O168)&gt;0,1학기중간!O168,"")</f>
      </c>
      <c r="D166" s="212">
        <f>IF(COUNTA(1학기중간!R168)&gt;0,1학기중간!R168,"")</f>
      </c>
      <c r="E166" s="212">
        <f t="shared" si="53"/>
      </c>
      <c r="F166" s="212">
        <f>IF(COUNTA(1학기말!P168)&gt;0,1학기말!P168,"")</f>
      </c>
      <c r="G166" s="212">
        <f>IF(COUNTA(1학기말!S168)&gt;0,1학기말!S168,"")</f>
      </c>
      <c r="H166" s="212">
        <f t="shared" si="54"/>
      </c>
      <c r="I166" s="212">
        <f t="shared" si="49"/>
      </c>
      <c r="J166" s="214">
        <f t="shared" si="55"/>
      </c>
      <c r="K166" s="213">
        <f>IF(COUNTA(2학기중간!O168)&gt;0,2학기중간!O168,"")</f>
      </c>
      <c r="L166" s="212">
        <f>IF(COUNTA(2학기중간!R168)&gt;0,2학기중간!R168,"")</f>
      </c>
      <c r="M166" s="212">
        <f t="shared" si="56"/>
      </c>
      <c r="N166" s="212">
        <f>IF(COUNTA(2학기말!O168)&gt;0,2학기말!O168,"")</f>
      </c>
      <c r="O166" s="212">
        <f>IF(COUNTA(2학기말!R168)&gt;0,2학기말!R168,"")</f>
      </c>
      <c r="P166" s="212">
        <f t="shared" si="57"/>
      </c>
      <c r="Q166" s="212">
        <f t="shared" si="50"/>
      </c>
      <c r="R166" s="214">
        <f t="shared" si="58"/>
      </c>
      <c r="S166" s="212">
        <f t="shared" si="59"/>
      </c>
      <c r="T166" s="212">
        <f t="shared" si="60"/>
      </c>
      <c r="U166" s="166">
        <f t="shared" si="61"/>
      </c>
      <c r="V166" s="212">
        <f t="shared" si="62"/>
      </c>
      <c r="W166" s="166">
        <f t="shared" si="51"/>
      </c>
      <c r="X166" s="166">
        <f t="shared" si="52"/>
      </c>
      <c r="Y166" s="164"/>
      <c r="Z166" s="97"/>
      <c r="AA166" s="98">
        <f t="shared" si="63"/>
      </c>
      <c r="AB166" s="98">
        <f t="shared" si="64"/>
      </c>
      <c r="AC166" s="98">
        <f t="shared" si="65"/>
      </c>
      <c r="AD166" s="98">
        <f t="shared" si="66"/>
      </c>
      <c r="AE166" s="98">
        <f t="shared" si="67"/>
      </c>
      <c r="AF166" s="98">
        <f t="shared" si="68"/>
      </c>
      <c r="AG166" s="98">
        <f t="shared" si="69"/>
      </c>
      <c r="AH166" s="98"/>
    </row>
    <row r="167" spans="1:34" ht="14.25">
      <c r="A167" s="163">
        <f>IF(COUNTA(명렬표!I33)&gt;0,명렬표!I33,"")</f>
      </c>
      <c r="B167" s="164">
        <f>IF(COUNTA(명렬표!J33)&gt;0,명렬표!J33,"")</f>
      </c>
      <c r="C167" s="213">
        <f>IF(COUNTA(1학기중간!O169)&gt;0,1학기중간!O169,"")</f>
      </c>
      <c r="D167" s="212">
        <f>IF(COUNTA(1학기중간!R169)&gt;0,1학기중간!R169,"")</f>
      </c>
      <c r="E167" s="212">
        <f t="shared" si="53"/>
      </c>
      <c r="F167" s="212">
        <f>IF(COUNTA(1학기말!P169)&gt;0,1학기말!P169,"")</f>
      </c>
      <c r="G167" s="212">
        <f>IF(COUNTA(1학기말!S169)&gt;0,1학기말!S169,"")</f>
      </c>
      <c r="H167" s="212">
        <f t="shared" si="54"/>
      </c>
      <c r="I167" s="212">
        <f t="shared" si="49"/>
      </c>
      <c r="J167" s="214">
        <f t="shared" si="55"/>
      </c>
      <c r="K167" s="213">
        <f>IF(COUNTA(2학기중간!O169)&gt;0,2학기중간!O169,"")</f>
      </c>
      <c r="L167" s="212">
        <f>IF(COUNTA(2학기중간!R169)&gt;0,2학기중간!R169,"")</f>
      </c>
      <c r="M167" s="212">
        <f t="shared" si="56"/>
      </c>
      <c r="N167" s="212">
        <f>IF(COUNTA(2학기말!O169)&gt;0,2학기말!O169,"")</f>
      </c>
      <c r="O167" s="212">
        <f>IF(COUNTA(2학기말!R169)&gt;0,2학기말!R169,"")</f>
      </c>
      <c r="P167" s="212">
        <f t="shared" si="57"/>
      </c>
      <c r="Q167" s="212">
        <f t="shared" si="50"/>
      </c>
      <c r="R167" s="214">
        <f t="shared" si="58"/>
      </c>
      <c r="S167" s="212">
        <f t="shared" si="59"/>
      </c>
      <c r="T167" s="212">
        <f t="shared" si="60"/>
      </c>
      <c r="U167" s="166">
        <f t="shared" si="61"/>
      </c>
      <c r="V167" s="212">
        <f t="shared" si="62"/>
      </c>
      <c r="W167" s="166">
        <f t="shared" si="51"/>
      </c>
      <c r="X167" s="166">
        <f t="shared" si="52"/>
      </c>
      <c r="Y167" s="164"/>
      <c r="Z167" s="97"/>
      <c r="AA167" s="98">
        <f t="shared" si="63"/>
      </c>
      <c r="AB167" s="98">
        <f t="shared" si="64"/>
      </c>
      <c r="AC167" s="98">
        <f t="shared" si="65"/>
      </c>
      <c r="AD167" s="98">
        <f t="shared" si="66"/>
      </c>
      <c r="AE167" s="98">
        <f t="shared" si="67"/>
      </c>
      <c r="AF167" s="98">
        <f t="shared" si="68"/>
      </c>
      <c r="AG167" s="98">
        <f t="shared" si="69"/>
      </c>
      <c r="AH167" s="98"/>
    </row>
    <row r="168" spans="1:34" ht="14.25">
      <c r="A168" s="163">
        <f>IF(COUNTA(명렬표!I34)&gt;0,명렬표!I34,"")</f>
      </c>
      <c r="B168" s="164">
        <f>IF(COUNTA(명렬표!J34)&gt;0,명렬표!J34,"")</f>
      </c>
      <c r="C168" s="213">
        <f>IF(COUNTA(1학기중간!O170)&gt;0,1학기중간!O170,"")</f>
      </c>
      <c r="D168" s="212">
        <f>IF(COUNTA(1학기중간!R170)&gt;0,1학기중간!R170,"")</f>
      </c>
      <c r="E168" s="212">
        <f t="shared" si="53"/>
      </c>
      <c r="F168" s="212">
        <f>IF(COUNTA(1학기말!P170)&gt;0,1학기말!P170,"")</f>
      </c>
      <c r="G168" s="212">
        <f>IF(COUNTA(1학기말!S170)&gt;0,1학기말!S170,"")</f>
      </c>
      <c r="H168" s="212">
        <f t="shared" si="54"/>
      </c>
      <c r="I168" s="212">
        <f t="shared" si="49"/>
      </c>
      <c r="J168" s="214">
        <f t="shared" si="55"/>
      </c>
      <c r="K168" s="213">
        <f>IF(COUNTA(2학기중간!O170)&gt;0,2학기중간!O170,"")</f>
      </c>
      <c r="L168" s="212">
        <f>IF(COUNTA(2학기중간!R170)&gt;0,2학기중간!R170,"")</f>
      </c>
      <c r="M168" s="212">
        <f t="shared" si="56"/>
      </c>
      <c r="N168" s="212">
        <f>IF(COUNTA(2학기말!O170)&gt;0,2학기말!O170,"")</f>
      </c>
      <c r="O168" s="212">
        <f>IF(COUNTA(2학기말!R170)&gt;0,2학기말!R170,"")</f>
      </c>
      <c r="P168" s="212">
        <f t="shared" si="57"/>
      </c>
      <c r="Q168" s="212">
        <f t="shared" si="50"/>
      </c>
      <c r="R168" s="214">
        <f t="shared" si="58"/>
      </c>
      <c r="S168" s="212">
        <f t="shared" si="59"/>
      </c>
      <c r="T168" s="212">
        <f t="shared" si="60"/>
      </c>
      <c r="U168" s="166">
        <f t="shared" si="61"/>
      </c>
      <c r="V168" s="212">
        <f t="shared" si="62"/>
      </c>
      <c r="W168" s="166">
        <f t="shared" si="51"/>
      </c>
      <c r="X168" s="166">
        <f t="shared" si="52"/>
      </c>
      <c r="Y168" s="164"/>
      <c r="Z168" s="97"/>
      <c r="AA168" s="98">
        <f t="shared" si="63"/>
      </c>
      <c r="AB168" s="98">
        <f t="shared" si="64"/>
      </c>
      <c r="AC168" s="98">
        <f t="shared" si="65"/>
      </c>
      <c r="AD168" s="98">
        <f t="shared" si="66"/>
      </c>
      <c r="AE168" s="98">
        <f t="shared" si="67"/>
      </c>
      <c r="AF168" s="98">
        <f t="shared" si="68"/>
      </c>
      <c r="AG168" s="98">
        <f t="shared" si="69"/>
      </c>
      <c r="AH168" s="98"/>
    </row>
    <row r="169" spans="1:34" ht="14.25">
      <c r="A169" s="163">
        <f>IF(COUNTA(명렬표!I35)&gt;0,명렬표!I35,"")</f>
      </c>
      <c r="B169" s="164">
        <f>IF(COUNTA(명렬표!J35)&gt;0,명렬표!J35,"")</f>
      </c>
      <c r="C169" s="213">
        <f>IF(COUNTA(1학기중간!O171)&gt;0,1학기중간!O171,"")</f>
      </c>
      <c r="D169" s="212">
        <f>IF(COUNTA(1학기중간!R171)&gt;0,1학기중간!R171,"")</f>
      </c>
      <c r="E169" s="212">
        <f t="shared" si="53"/>
      </c>
      <c r="F169" s="212">
        <f>IF(COUNTA(1학기말!P171)&gt;0,1학기말!P171,"")</f>
      </c>
      <c r="G169" s="212">
        <f>IF(COUNTA(1학기말!S171)&gt;0,1학기말!S171,"")</f>
      </c>
      <c r="H169" s="212">
        <f t="shared" si="54"/>
      </c>
      <c r="I169" s="212">
        <f t="shared" si="49"/>
      </c>
      <c r="J169" s="214">
        <f t="shared" si="55"/>
      </c>
      <c r="K169" s="213">
        <f>IF(COUNTA(2학기중간!O171)&gt;0,2학기중간!O171,"")</f>
      </c>
      <c r="L169" s="212">
        <f>IF(COUNTA(2학기중간!R171)&gt;0,2학기중간!R171,"")</f>
      </c>
      <c r="M169" s="212">
        <f t="shared" si="56"/>
      </c>
      <c r="N169" s="212">
        <f>IF(COUNTA(2학기말!O171)&gt;0,2학기말!O171,"")</f>
      </c>
      <c r="O169" s="212">
        <f>IF(COUNTA(2학기말!R171)&gt;0,2학기말!R171,"")</f>
      </c>
      <c r="P169" s="212">
        <f t="shared" si="57"/>
      </c>
      <c r="Q169" s="212">
        <f t="shared" si="50"/>
      </c>
      <c r="R169" s="214">
        <f t="shared" si="58"/>
      </c>
      <c r="S169" s="212">
        <f t="shared" si="59"/>
      </c>
      <c r="T169" s="212">
        <f t="shared" si="60"/>
      </c>
      <c r="U169" s="166">
        <f t="shared" si="61"/>
      </c>
      <c r="V169" s="212">
        <f t="shared" si="62"/>
      </c>
      <c r="W169" s="166">
        <f t="shared" si="51"/>
      </c>
      <c r="X169" s="166">
        <f t="shared" si="52"/>
      </c>
      <c r="Y169" s="164"/>
      <c r="Z169" s="97"/>
      <c r="AA169" s="98">
        <f t="shared" si="63"/>
      </c>
      <c r="AB169" s="98">
        <f t="shared" si="64"/>
      </c>
      <c r="AC169" s="98">
        <f t="shared" si="65"/>
      </c>
      <c r="AD169" s="98">
        <f t="shared" si="66"/>
      </c>
      <c r="AE169" s="98">
        <f t="shared" si="67"/>
      </c>
      <c r="AF169" s="98">
        <f t="shared" si="68"/>
      </c>
      <c r="AG169" s="98">
        <f t="shared" si="69"/>
      </c>
      <c r="AH169" s="98"/>
    </row>
    <row r="170" spans="1:34" ht="14.25">
      <c r="A170" s="163">
        <f>IF(COUNTA(명렬표!I36)&gt;0,명렬표!I36,"")</f>
      </c>
      <c r="B170" s="164">
        <f>IF(COUNTA(명렬표!J36)&gt;0,명렬표!J36,"")</f>
      </c>
      <c r="C170" s="213">
        <f>IF(COUNTA(1학기중간!O172)&gt;0,1학기중간!O172,"")</f>
      </c>
      <c r="D170" s="212">
        <f>IF(COUNTA(1학기중간!R172)&gt;0,1학기중간!R172,"")</f>
      </c>
      <c r="E170" s="212">
        <f t="shared" si="53"/>
      </c>
      <c r="F170" s="212">
        <f>IF(COUNTA(1학기말!P172)&gt;0,1학기말!P172,"")</f>
      </c>
      <c r="G170" s="212">
        <f>IF(COUNTA(1학기말!S172)&gt;0,1학기말!S172,"")</f>
      </c>
      <c r="H170" s="212">
        <f t="shared" si="54"/>
      </c>
      <c r="I170" s="212">
        <f t="shared" si="49"/>
      </c>
      <c r="J170" s="214">
        <f t="shared" si="55"/>
      </c>
      <c r="K170" s="213">
        <f>IF(COUNTA(2학기중간!O172)&gt;0,2학기중간!O172,"")</f>
      </c>
      <c r="L170" s="212">
        <f>IF(COUNTA(2학기중간!R172)&gt;0,2학기중간!R172,"")</f>
      </c>
      <c r="M170" s="212">
        <f t="shared" si="56"/>
      </c>
      <c r="N170" s="212">
        <f>IF(COUNTA(2학기말!O172)&gt;0,2학기말!O172,"")</f>
      </c>
      <c r="O170" s="212">
        <f>IF(COUNTA(2학기말!R172)&gt;0,2학기말!R172,"")</f>
      </c>
      <c r="P170" s="212">
        <f t="shared" si="57"/>
      </c>
      <c r="Q170" s="212">
        <f t="shared" si="50"/>
      </c>
      <c r="R170" s="214">
        <f t="shared" si="58"/>
      </c>
      <c r="S170" s="212">
        <f t="shared" si="59"/>
      </c>
      <c r="T170" s="212">
        <f t="shared" si="60"/>
      </c>
      <c r="U170" s="166">
        <f t="shared" si="61"/>
      </c>
      <c r="V170" s="212">
        <f t="shared" si="62"/>
      </c>
      <c r="W170" s="166">
        <f t="shared" si="51"/>
      </c>
      <c r="X170" s="166">
        <f t="shared" si="52"/>
      </c>
      <c r="Y170" s="164"/>
      <c r="Z170" s="97"/>
      <c r="AA170" s="98">
        <f t="shared" si="63"/>
      </c>
      <c r="AB170" s="98">
        <f t="shared" si="64"/>
      </c>
      <c r="AC170" s="98">
        <f t="shared" si="65"/>
      </c>
      <c r="AD170" s="98">
        <f t="shared" si="66"/>
      </c>
      <c r="AE170" s="98">
        <f t="shared" si="67"/>
      </c>
      <c r="AF170" s="98">
        <f t="shared" si="68"/>
      </c>
      <c r="AG170" s="98">
        <f t="shared" si="69"/>
      </c>
      <c r="AH170" s="98"/>
    </row>
    <row r="171" spans="1:34" ht="14.25">
      <c r="A171" s="163">
        <f>IF(COUNTA(명렬표!I37)&gt;0,명렬표!I37,"")</f>
      </c>
      <c r="B171" s="164">
        <f>IF(COUNTA(명렬표!J37)&gt;0,명렬표!J37,"")</f>
      </c>
      <c r="C171" s="213">
        <f>IF(COUNTA(1학기중간!O173)&gt;0,1학기중간!O173,"")</f>
      </c>
      <c r="D171" s="212">
        <f>IF(COUNTA(1학기중간!R173)&gt;0,1학기중간!R173,"")</f>
      </c>
      <c r="E171" s="212">
        <f t="shared" si="53"/>
      </c>
      <c r="F171" s="212">
        <f>IF(COUNTA(1학기말!P173)&gt;0,1학기말!P173,"")</f>
      </c>
      <c r="G171" s="212">
        <f>IF(COUNTA(1학기말!S173)&gt;0,1학기말!S173,"")</f>
      </c>
      <c r="H171" s="212">
        <f t="shared" si="54"/>
      </c>
      <c r="I171" s="212">
        <f t="shared" si="49"/>
      </c>
      <c r="J171" s="214">
        <f t="shared" si="55"/>
      </c>
      <c r="K171" s="213">
        <f>IF(COUNTA(2학기중간!O173)&gt;0,2학기중간!O173,"")</f>
      </c>
      <c r="L171" s="212">
        <f>IF(COUNTA(2학기중간!R173)&gt;0,2학기중간!R173,"")</f>
      </c>
      <c r="M171" s="212">
        <f t="shared" si="56"/>
      </c>
      <c r="N171" s="212">
        <f>IF(COUNTA(2학기말!O173)&gt;0,2학기말!O173,"")</f>
      </c>
      <c r="O171" s="212">
        <f>IF(COUNTA(2학기말!R173)&gt;0,2학기말!R173,"")</f>
      </c>
      <c r="P171" s="212">
        <f t="shared" si="57"/>
      </c>
      <c r="Q171" s="212">
        <f t="shared" si="50"/>
      </c>
      <c r="R171" s="214">
        <f t="shared" si="58"/>
      </c>
      <c r="S171" s="212">
        <f t="shared" si="59"/>
      </c>
      <c r="T171" s="212">
        <f t="shared" si="60"/>
      </c>
      <c r="U171" s="166">
        <f t="shared" si="61"/>
      </c>
      <c r="V171" s="212">
        <f t="shared" si="62"/>
      </c>
      <c r="W171" s="166">
        <f t="shared" si="51"/>
      </c>
      <c r="X171" s="166">
        <f t="shared" si="52"/>
      </c>
      <c r="Y171" s="164"/>
      <c r="Z171" s="97"/>
      <c r="AA171" s="98">
        <f t="shared" si="63"/>
      </c>
      <c r="AB171" s="98">
        <f t="shared" si="64"/>
      </c>
      <c r="AC171" s="98">
        <f t="shared" si="65"/>
      </c>
      <c r="AD171" s="98">
        <f t="shared" si="66"/>
      </c>
      <c r="AE171" s="98">
        <f t="shared" si="67"/>
      </c>
      <c r="AF171" s="98">
        <f t="shared" si="68"/>
      </c>
      <c r="AG171" s="98">
        <f t="shared" si="69"/>
      </c>
      <c r="AH171" s="98"/>
    </row>
    <row r="172" spans="1:34" ht="14.25">
      <c r="A172" s="163">
        <f>IF(COUNTA(명렬표!I38)&gt;0,명렬표!I38,"")</f>
      </c>
      <c r="B172" s="164">
        <f>IF(COUNTA(명렬표!J38)&gt;0,명렬표!J38,"")</f>
      </c>
      <c r="C172" s="213">
        <f>IF(COUNTA(1학기중간!O174)&gt;0,1학기중간!O174,"")</f>
      </c>
      <c r="D172" s="212">
        <f>IF(COUNTA(1학기중간!R174)&gt;0,1학기중간!R174,"")</f>
      </c>
      <c r="E172" s="212">
        <f t="shared" si="53"/>
      </c>
      <c r="F172" s="212">
        <f>IF(COUNTA(1학기말!P174)&gt;0,1학기말!P174,"")</f>
      </c>
      <c r="G172" s="212">
        <f>IF(COUNTA(1학기말!S174)&gt;0,1학기말!S174,"")</f>
      </c>
      <c r="H172" s="212">
        <f t="shared" si="54"/>
      </c>
      <c r="I172" s="212">
        <f t="shared" si="49"/>
      </c>
      <c r="J172" s="214">
        <f t="shared" si="55"/>
      </c>
      <c r="K172" s="213">
        <f>IF(COUNTA(2학기중간!O174)&gt;0,2학기중간!O174,"")</f>
      </c>
      <c r="L172" s="212">
        <f>IF(COUNTA(2학기중간!R174)&gt;0,2학기중간!R174,"")</f>
      </c>
      <c r="M172" s="212">
        <f t="shared" si="56"/>
      </c>
      <c r="N172" s="212">
        <f>IF(COUNTA(2학기말!O174)&gt;0,2학기말!O174,"")</f>
      </c>
      <c r="O172" s="212">
        <f>IF(COUNTA(2학기말!R174)&gt;0,2학기말!R174,"")</f>
      </c>
      <c r="P172" s="212">
        <f t="shared" si="57"/>
      </c>
      <c r="Q172" s="212">
        <f t="shared" si="50"/>
      </c>
      <c r="R172" s="214">
        <f t="shared" si="58"/>
      </c>
      <c r="S172" s="212">
        <f t="shared" si="59"/>
      </c>
      <c r="T172" s="212">
        <f t="shared" si="60"/>
      </c>
      <c r="U172" s="166">
        <f t="shared" si="61"/>
      </c>
      <c r="V172" s="212">
        <f t="shared" si="62"/>
      </c>
      <c r="W172" s="166">
        <f t="shared" si="51"/>
      </c>
      <c r="X172" s="166">
        <f t="shared" si="52"/>
      </c>
      <c r="Y172" s="164"/>
      <c r="Z172" s="97"/>
      <c r="AA172" s="98">
        <f t="shared" si="63"/>
      </c>
      <c r="AB172" s="98">
        <f t="shared" si="64"/>
      </c>
      <c r="AC172" s="98">
        <f t="shared" si="65"/>
      </c>
      <c r="AD172" s="98">
        <f t="shared" si="66"/>
      </c>
      <c r="AE172" s="98">
        <f t="shared" si="67"/>
      </c>
      <c r="AF172" s="98">
        <f t="shared" si="68"/>
      </c>
      <c r="AG172" s="98">
        <f t="shared" si="69"/>
      </c>
      <c r="AH172" s="98"/>
    </row>
    <row r="173" spans="1:34" ht="14.25">
      <c r="A173" s="163">
        <f>IF(COUNTA(명렬표!I39)&gt;0,명렬표!I39,"")</f>
      </c>
      <c r="B173" s="164">
        <f>IF(COUNTA(명렬표!J39)&gt;0,명렬표!J39,"")</f>
      </c>
      <c r="C173" s="213">
        <f>IF(COUNTA(1학기중간!O175)&gt;0,1학기중간!O175,"")</f>
      </c>
      <c r="D173" s="212">
        <f>IF(COUNTA(1학기중간!R175)&gt;0,1학기중간!R175,"")</f>
      </c>
      <c r="E173" s="212">
        <f t="shared" si="53"/>
      </c>
      <c r="F173" s="212">
        <f>IF(COUNTA(1학기말!P175)&gt;0,1학기말!P175,"")</f>
      </c>
      <c r="G173" s="212">
        <f>IF(COUNTA(1학기말!S175)&gt;0,1학기말!S175,"")</f>
      </c>
      <c r="H173" s="212">
        <f t="shared" si="54"/>
      </c>
      <c r="I173" s="212">
        <f t="shared" si="49"/>
      </c>
      <c r="J173" s="214">
        <f t="shared" si="55"/>
      </c>
      <c r="K173" s="213">
        <f>IF(COUNTA(2학기중간!O175)&gt;0,2학기중간!O175,"")</f>
      </c>
      <c r="L173" s="212">
        <f>IF(COUNTA(2학기중간!R175)&gt;0,2학기중간!R175,"")</f>
      </c>
      <c r="M173" s="212">
        <f t="shared" si="56"/>
      </c>
      <c r="N173" s="212">
        <f>IF(COUNTA(2학기말!O175)&gt;0,2학기말!O175,"")</f>
      </c>
      <c r="O173" s="212">
        <f>IF(COUNTA(2학기말!R175)&gt;0,2학기말!R175,"")</f>
      </c>
      <c r="P173" s="212">
        <f t="shared" si="57"/>
      </c>
      <c r="Q173" s="212">
        <f t="shared" si="50"/>
      </c>
      <c r="R173" s="214">
        <f t="shared" si="58"/>
      </c>
      <c r="S173" s="212">
        <f t="shared" si="59"/>
      </c>
      <c r="T173" s="212">
        <f t="shared" si="60"/>
      </c>
      <c r="U173" s="166">
        <f t="shared" si="61"/>
      </c>
      <c r="V173" s="212">
        <f t="shared" si="62"/>
      </c>
      <c r="W173" s="166">
        <f t="shared" si="51"/>
      </c>
      <c r="X173" s="166">
        <f t="shared" si="52"/>
      </c>
      <c r="Y173" s="164"/>
      <c r="Z173" s="97"/>
      <c r="AA173" s="98">
        <f t="shared" si="63"/>
      </c>
      <c r="AB173" s="98">
        <f t="shared" si="64"/>
      </c>
      <c r="AC173" s="98">
        <f t="shared" si="65"/>
      </c>
      <c r="AD173" s="98">
        <f t="shared" si="66"/>
      </c>
      <c r="AE173" s="98">
        <f t="shared" si="67"/>
      </c>
      <c r="AF173" s="98">
        <f t="shared" si="68"/>
      </c>
      <c r="AG173" s="98">
        <f t="shared" si="69"/>
      </c>
      <c r="AH173" s="98"/>
    </row>
    <row r="174" spans="1:34" ht="14.25">
      <c r="A174" s="163">
        <f>IF(COUNTA(명렬표!I40)&gt;0,명렬표!I40,"")</f>
      </c>
      <c r="B174" s="164">
        <f>IF(COUNTA(명렬표!J40)&gt;0,명렬표!J40,"")</f>
      </c>
      <c r="C174" s="213">
        <f>IF(COUNTA(1학기중간!O176)&gt;0,1학기중간!O176,"")</f>
      </c>
      <c r="D174" s="212">
        <f>IF(COUNTA(1학기중간!R176)&gt;0,1학기중간!R176,"")</f>
      </c>
      <c r="E174" s="212">
        <f t="shared" si="53"/>
      </c>
      <c r="F174" s="212">
        <f>IF(COUNTA(1학기말!P176)&gt;0,1학기말!P176,"")</f>
      </c>
      <c r="G174" s="212">
        <f>IF(COUNTA(1학기말!S176)&gt;0,1학기말!S176,"")</f>
      </c>
      <c r="H174" s="212">
        <f t="shared" si="54"/>
      </c>
      <c r="I174" s="212">
        <f t="shared" si="49"/>
      </c>
      <c r="J174" s="214">
        <f t="shared" si="55"/>
      </c>
      <c r="K174" s="213">
        <f>IF(COUNTA(2학기중간!O176)&gt;0,2학기중간!O176,"")</f>
      </c>
      <c r="L174" s="212">
        <f>IF(COUNTA(2학기중간!R176)&gt;0,2학기중간!R176,"")</f>
      </c>
      <c r="M174" s="212">
        <f t="shared" si="56"/>
      </c>
      <c r="N174" s="212">
        <f>IF(COUNTA(2학기말!O176)&gt;0,2학기말!O176,"")</f>
      </c>
      <c r="O174" s="212">
        <f>IF(COUNTA(2학기말!R176)&gt;0,2학기말!R176,"")</f>
      </c>
      <c r="P174" s="212">
        <f t="shared" si="57"/>
      </c>
      <c r="Q174" s="212">
        <f t="shared" si="50"/>
      </c>
      <c r="R174" s="214">
        <f t="shared" si="58"/>
      </c>
      <c r="S174" s="212">
        <f t="shared" si="59"/>
      </c>
      <c r="T174" s="212">
        <f t="shared" si="60"/>
      </c>
      <c r="U174" s="166">
        <f t="shared" si="61"/>
      </c>
      <c r="V174" s="212">
        <f t="shared" si="62"/>
      </c>
      <c r="W174" s="166">
        <f t="shared" si="51"/>
      </c>
      <c r="X174" s="166">
        <f t="shared" si="52"/>
      </c>
      <c r="Y174" s="164"/>
      <c r="Z174" s="97"/>
      <c r="AA174" s="98">
        <f t="shared" si="63"/>
      </c>
      <c r="AB174" s="98">
        <f t="shared" si="64"/>
      </c>
      <c r="AC174" s="98">
        <f t="shared" si="65"/>
      </c>
      <c r="AD174" s="98">
        <f t="shared" si="66"/>
      </c>
      <c r="AE174" s="98">
        <f t="shared" si="67"/>
      </c>
      <c r="AF174" s="98">
        <f t="shared" si="68"/>
      </c>
      <c r="AG174" s="98">
        <f t="shared" si="69"/>
      </c>
      <c r="AH174" s="98"/>
    </row>
    <row r="175" spans="1:34" ht="14.25">
      <c r="A175" s="163">
        <f>IF(COUNTA(명렬표!I41)&gt;0,명렬표!I41,"")</f>
      </c>
      <c r="B175" s="164">
        <f>IF(COUNTA(명렬표!J41)&gt;0,명렬표!J41,"")</f>
      </c>
      <c r="C175" s="213">
        <f>IF(COUNTA(1학기중간!O177)&gt;0,1학기중간!O177,"")</f>
      </c>
      <c r="D175" s="212">
        <f>IF(COUNTA(1학기중간!R177)&gt;0,1학기중간!R177,"")</f>
      </c>
      <c r="E175" s="212">
        <f t="shared" si="53"/>
      </c>
      <c r="F175" s="212">
        <f>IF(COUNTA(1학기말!P177)&gt;0,1학기말!P177,"")</f>
      </c>
      <c r="G175" s="212">
        <f>IF(COUNTA(1학기말!S177)&gt;0,1학기말!S177,"")</f>
      </c>
      <c r="H175" s="212">
        <f t="shared" si="54"/>
      </c>
      <c r="I175" s="212">
        <f t="shared" si="49"/>
      </c>
      <c r="J175" s="214">
        <f t="shared" si="55"/>
      </c>
      <c r="K175" s="213">
        <f>IF(COUNTA(2학기중간!O177)&gt;0,2학기중간!O177,"")</f>
      </c>
      <c r="L175" s="212">
        <f>IF(COUNTA(2학기중간!R177)&gt;0,2학기중간!R177,"")</f>
      </c>
      <c r="M175" s="212">
        <f t="shared" si="56"/>
      </c>
      <c r="N175" s="212">
        <f>IF(COUNTA(2학기말!O177)&gt;0,2학기말!O177,"")</f>
      </c>
      <c r="O175" s="212">
        <f>IF(COUNTA(2학기말!R177)&gt;0,2학기말!R177,"")</f>
      </c>
      <c r="P175" s="212">
        <f t="shared" si="57"/>
      </c>
      <c r="Q175" s="212">
        <f t="shared" si="50"/>
      </c>
      <c r="R175" s="214">
        <f t="shared" si="58"/>
      </c>
      <c r="S175" s="212">
        <f t="shared" si="59"/>
      </c>
      <c r="T175" s="212">
        <f t="shared" si="60"/>
      </c>
      <c r="U175" s="166">
        <f t="shared" si="61"/>
      </c>
      <c r="V175" s="212">
        <f t="shared" si="62"/>
      </c>
      <c r="W175" s="166">
        <f t="shared" si="51"/>
      </c>
      <c r="X175" s="166">
        <f t="shared" si="52"/>
      </c>
      <c r="Y175" s="164"/>
      <c r="Z175" s="97"/>
      <c r="AA175" s="98">
        <f t="shared" si="63"/>
      </c>
      <c r="AB175" s="98">
        <f t="shared" si="64"/>
      </c>
      <c r="AC175" s="98">
        <f t="shared" si="65"/>
      </c>
      <c r="AD175" s="98">
        <f t="shared" si="66"/>
      </c>
      <c r="AE175" s="98">
        <f t="shared" si="67"/>
      </c>
      <c r="AF175" s="98">
        <f t="shared" si="68"/>
      </c>
      <c r="AG175" s="98">
        <f t="shared" si="69"/>
      </c>
      <c r="AH175" s="98"/>
    </row>
    <row r="176" spans="1:34" ht="14.25">
      <c r="A176" s="163">
        <f>IF(COUNTA(명렬표!I42)&gt;0,명렬표!I42,"")</f>
      </c>
      <c r="B176" s="164">
        <f>IF(COUNTA(명렬표!J42)&gt;0,명렬표!J42,"")</f>
      </c>
      <c r="C176" s="213">
        <f>IF(COUNTA(1학기중간!O178)&gt;0,1학기중간!O178,"")</f>
      </c>
      <c r="D176" s="212">
        <f>IF(COUNTA(1학기중간!R178)&gt;0,1학기중간!R178,"")</f>
      </c>
      <c r="E176" s="212">
        <f t="shared" si="53"/>
      </c>
      <c r="F176" s="212">
        <f>IF(COUNTA(1학기말!P178)&gt;0,1학기말!P178,"")</f>
      </c>
      <c r="G176" s="212">
        <f>IF(COUNTA(1학기말!S178)&gt;0,1학기말!S178,"")</f>
      </c>
      <c r="H176" s="212">
        <f t="shared" si="54"/>
      </c>
      <c r="I176" s="212">
        <f t="shared" si="49"/>
      </c>
      <c r="J176" s="214">
        <f t="shared" si="55"/>
      </c>
      <c r="K176" s="213">
        <f>IF(COUNTA(2학기중간!O178)&gt;0,2학기중간!O178,"")</f>
      </c>
      <c r="L176" s="212">
        <f>IF(COUNTA(2학기중간!R178)&gt;0,2학기중간!R178,"")</f>
      </c>
      <c r="M176" s="212">
        <f t="shared" si="56"/>
      </c>
      <c r="N176" s="212">
        <f>IF(COUNTA(2학기말!O178)&gt;0,2학기말!O178,"")</f>
      </c>
      <c r="O176" s="212">
        <f>IF(COUNTA(2학기말!R178)&gt;0,2학기말!R178,"")</f>
      </c>
      <c r="P176" s="212">
        <f t="shared" si="57"/>
      </c>
      <c r="Q176" s="212">
        <f t="shared" si="50"/>
      </c>
      <c r="R176" s="214">
        <f t="shared" si="58"/>
      </c>
      <c r="S176" s="212">
        <f t="shared" si="59"/>
      </c>
      <c r="T176" s="212">
        <f t="shared" si="60"/>
      </c>
      <c r="U176" s="166">
        <f t="shared" si="61"/>
      </c>
      <c r="V176" s="212">
        <f t="shared" si="62"/>
      </c>
      <c r="W176" s="166">
        <f t="shared" si="51"/>
      </c>
      <c r="X176" s="166">
        <f t="shared" si="52"/>
      </c>
      <c r="Y176" s="164"/>
      <c r="Z176" s="97"/>
      <c r="AA176" s="98">
        <f t="shared" si="63"/>
      </c>
      <c r="AB176" s="98">
        <f t="shared" si="64"/>
      </c>
      <c r="AC176" s="98">
        <f t="shared" si="65"/>
      </c>
      <c r="AD176" s="98">
        <f t="shared" si="66"/>
      </c>
      <c r="AE176" s="98">
        <f t="shared" si="67"/>
      </c>
      <c r="AF176" s="98">
        <f t="shared" si="68"/>
      </c>
      <c r="AG176" s="98">
        <f t="shared" si="69"/>
      </c>
      <c r="AH176" s="98"/>
    </row>
    <row r="177" spans="1:34" ht="14.25">
      <c r="A177" s="163">
        <f>IF(COUNTA(명렬표!I43)&gt;0,명렬표!I43,"")</f>
      </c>
      <c r="B177" s="164">
        <f>IF(COUNTA(명렬표!J43)&gt;0,명렬표!J43,"")</f>
      </c>
      <c r="C177" s="213">
        <f>IF(COUNTA(1학기중간!O179)&gt;0,1학기중간!O179,"")</f>
      </c>
      <c r="D177" s="212">
        <f>IF(COUNTA(1학기중간!R179)&gt;0,1학기중간!R179,"")</f>
      </c>
      <c r="E177" s="212">
        <f t="shared" si="53"/>
      </c>
      <c r="F177" s="212">
        <f>IF(COUNTA(1학기말!P179)&gt;0,1학기말!P179,"")</f>
      </c>
      <c r="G177" s="212">
        <f>IF(COUNTA(1학기말!S179)&gt;0,1학기말!S179,"")</f>
      </c>
      <c r="H177" s="212">
        <f t="shared" si="54"/>
      </c>
      <c r="I177" s="212">
        <f t="shared" si="49"/>
      </c>
      <c r="J177" s="214">
        <f t="shared" si="55"/>
      </c>
      <c r="K177" s="213">
        <f>IF(COUNTA(2학기중간!O179)&gt;0,2학기중간!O179,"")</f>
      </c>
      <c r="L177" s="212">
        <f>IF(COUNTA(2학기중간!R179)&gt;0,2학기중간!R179,"")</f>
      </c>
      <c r="M177" s="212">
        <f t="shared" si="56"/>
      </c>
      <c r="N177" s="212">
        <f>IF(COUNTA(2학기말!O179)&gt;0,2학기말!O179,"")</f>
      </c>
      <c r="O177" s="212">
        <f>IF(COUNTA(2학기말!R179)&gt;0,2학기말!R179,"")</f>
      </c>
      <c r="P177" s="212">
        <f t="shared" si="57"/>
      </c>
      <c r="Q177" s="212">
        <f t="shared" si="50"/>
      </c>
      <c r="R177" s="214">
        <f t="shared" si="58"/>
      </c>
      <c r="S177" s="212">
        <f t="shared" si="59"/>
      </c>
      <c r="T177" s="212">
        <f t="shared" si="60"/>
      </c>
      <c r="U177" s="166">
        <f t="shared" si="61"/>
      </c>
      <c r="V177" s="212">
        <f t="shared" si="62"/>
      </c>
      <c r="W177" s="166">
        <f t="shared" si="51"/>
      </c>
      <c r="X177" s="166">
        <f t="shared" si="52"/>
      </c>
      <c r="Y177" s="164"/>
      <c r="Z177" s="97"/>
      <c r="AA177" s="98">
        <f t="shared" si="63"/>
      </c>
      <c r="AB177" s="98">
        <f t="shared" si="64"/>
      </c>
      <c r="AC177" s="98">
        <f t="shared" si="65"/>
      </c>
      <c r="AD177" s="98">
        <f t="shared" si="66"/>
      </c>
      <c r="AE177" s="98">
        <f t="shared" si="67"/>
      </c>
      <c r="AF177" s="98">
        <f t="shared" si="68"/>
      </c>
      <c r="AG177" s="98">
        <f t="shared" si="69"/>
      </c>
      <c r="AH177" s="98"/>
    </row>
    <row r="178" spans="1:34" ht="14.25">
      <c r="A178" s="163">
        <f>IF(COUNTA(명렬표!I44)&gt;0,명렬표!I44,"")</f>
      </c>
      <c r="B178" s="164">
        <f>IF(COUNTA(명렬표!J44)&gt;0,명렬표!J44,"")</f>
      </c>
      <c r="C178" s="213">
        <f>IF(COUNTA(1학기중간!O180)&gt;0,1학기중간!O180,"")</f>
      </c>
      <c r="D178" s="212">
        <f>IF(COUNTA(1학기중간!R180)&gt;0,1학기중간!R180,"")</f>
      </c>
      <c r="E178" s="212">
        <f t="shared" si="53"/>
      </c>
      <c r="F178" s="212">
        <f>IF(COUNTA(1학기말!P180)&gt;0,1학기말!P180,"")</f>
      </c>
      <c r="G178" s="212">
        <f>IF(COUNTA(1학기말!S180)&gt;0,1학기말!S180,"")</f>
      </c>
      <c r="H178" s="212">
        <f t="shared" si="54"/>
      </c>
      <c r="I178" s="212">
        <f t="shared" si="49"/>
      </c>
      <c r="J178" s="214">
        <f t="shared" si="55"/>
      </c>
      <c r="K178" s="213">
        <f>IF(COUNTA(2학기중간!O180)&gt;0,2학기중간!O180,"")</f>
      </c>
      <c r="L178" s="212">
        <f>IF(COUNTA(2학기중간!R180)&gt;0,2학기중간!R180,"")</f>
      </c>
      <c r="M178" s="212">
        <f t="shared" si="56"/>
      </c>
      <c r="N178" s="212">
        <f>IF(COUNTA(2학기말!O180)&gt;0,2학기말!O180,"")</f>
      </c>
      <c r="O178" s="212">
        <f>IF(COUNTA(2학기말!R180)&gt;0,2학기말!R180,"")</f>
      </c>
      <c r="P178" s="212">
        <f t="shared" si="57"/>
      </c>
      <c r="Q178" s="212">
        <f t="shared" si="50"/>
      </c>
      <c r="R178" s="214">
        <f t="shared" si="58"/>
      </c>
      <c r="S178" s="212">
        <f t="shared" si="59"/>
      </c>
      <c r="T178" s="212">
        <f t="shared" si="60"/>
      </c>
      <c r="U178" s="166">
        <f t="shared" si="61"/>
      </c>
      <c r="V178" s="212">
        <f t="shared" si="62"/>
      </c>
      <c r="W178" s="166">
        <f t="shared" si="51"/>
      </c>
      <c r="X178" s="166">
        <f t="shared" si="52"/>
      </c>
      <c r="Y178" s="164"/>
      <c r="Z178" s="97"/>
      <c r="AA178" s="98">
        <f t="shared" si="63"/>
      </c>
      <c r="AB178" s="98">
        <f t="shared" si="64"/>
      </c>
      <c r="AC178" s="98">
        <f t="shared" si="65"/>
      </c>
      <c r="AD178" s="98">
        <f t="shared" si="66"/>
      </c>
      <c r="AE178" s="98">
        <f t="shared" si="67"/>
      </c>
      <c r="AF178" s="98">
        <f t="shared" si="68"/>
      </c>
      <c r="AG178" s="98">
        <f t="shared" si="69"/>
      </c>
      <c r="AH178" s="98"/>
    </row>
    <row r="179" spans="1:34" ht="14.25">
      <c r="A179" s="163">
        <f>IF(COUNTA(명렬표!I45)&gt;0,명렬표!I45,"")</f>
      </c>
      <c r="B179" s="164">
        <f>IF(COUNTA(명렬표!J45)&gt;0,명렬표!J45,"")</f>
      </c>
      <c r="C179" s="213">
        <f>IF(COUNTA(1학기중간!O181)&gt;0,1학기중간!O181,"")</f>
      </c>
      <c r="D179" s="212">
        <f>IF(COUNTA(1학기중간!R181)&gt;0,1학기중간!R181,"")</f>
      </c>
      <c r="E179" s="212">
        <f t="shared" si="53"/>
      </c>
      <c r="F179" s="212">
        <f>IF(COUNTA(1학기말!P181)&gt;0,1학기말!P181,"")</f>
      </c>
      <c r="G179" s="212">
        <f>IF(COUNTA(1학기말!S181)&gt;0,1학기말!S181,"")</f>
      </c>
      <c r="H179" s="212">
        <f t="shared" si="54"/>
      </c>
      <c r="I179" s="212">
        <f t="shared" si="49"/>
      </c>
      <c r="J179" s="214">
        <f t="shared" si="55"/>
      </c>
      <c r="K179" s="213">
        <f>IF(COUNTA(2학기중간!O181)&gt;0,2학기중간!O181,"")</f>
      </c>
      <c r="L179" s="212">
        <f>IF(COUNTA(2학기중간!R181)&gt;0,2학기중간!R181,"")</f>
      </c>
      <c r="M179" s="212">
        <f t="shared" si="56"/>
      </c>
      <c r="N179" s="212">
        <f>IF(COUNTA(2학기말!O181)&gt;0,2학기말!O181,"")</f>
      </c>
      <c r="O179" s="212">
        <f>IF(COUNTA(2학기말!R181)&gt;0,2학기말!R181,"")</f>
      </c>
      <c r="P179" s="212">
        <f t="shared" si="57"/>
      </c>
      <c r="Q179" s="212">
        <f t="shared" si="50"/>
      </c>
      <c r="R179" s="214">
        <f t="shared" si="58"/>
      </c>
      <c r="S179" s="212">
        <f t="shared" si="59"/>
      </c>
      <c r="T179" s="212">
        <f t="shared" si="60"/>
      </c>
      <c r="U179" s="166">
        <f t="shared" si="61"/>
      </c>
      <c r="V179" s="212">
        <f t="shared" si="62"/>
      </c>
      <c r="W179" s="166">
        <f t="shared" si="51"/>
      </c>
      <c r="X179" s="166">
        <f t="shared" si="52"/>
      </c>
      <c r="Y179" s="164"/>
      <c r="Z179" s="97"/>
      <c r="AA179" s="98">
        <f t="shared" si="63"/>
      </c>
      <c r="AB179" s="98">
        <f t="shared" si="64"/>
      </c>
      <c r="AC179" s="98">
        <f t="shared" si="65"/>
      </c>
      <c r="AD179" s="98">
        <f t="shared" si="66"/>
      </c>
      <c r="AE179" s="98">
        <f t="shared" si="67"/>
      </c>
      <c r="AF179" s="98">
        <f t="shared" si="68"/>
      </c>
      <c r="AG179" s="98">
        <f t="shared" si="69"/>
      </c>
      <c r="AH179" s="98"/>
    </row>
    <row r="180" spans="1:34" ht="14.25">
      <c r="A180" s="163">
        <f>IF(COUNTA(명렬표!I46)&gt;0,명렬표!I46,"")</f>
      </c>
      <c r="B180" s="164">
        <f>IF(COUNTA(명렬표!J46)&gt;0,명렬표!J46,"")</f>
      </c>
      <c r="C180" s="213">
        <f>IF(COUNTA(1학기중간!O182)&gt;0,1학기중간!O182,"")</f>
      </c>
      <c r="D180" s="212">
        <f>IF(COUNTA(1학기중간!R182)&gt;0,1학기중간!R182,"")</f>
      </c>
      <c r="E180" s="212">
        <f t="shared" si="53"/>
      </c>
      <c r="F180" s="212">
        <f>IF(COUNTA(1학기말!P182)&gt;0,1학기말!P182,"")</f>
      </c>
      <c r="G180" s="212">
        <f>IF(COUNTA(1학기말!S182)&gt;0,1학기말!S182,"")</f>
      </c>
      <c r="H180" s="212">
        <f t="shared" si="54"/>
      </c>
      <c r="I180" s="212">
        <f t="shared" si="49"/>
      </c>
      <c r="J180" s="214">
        <f t="shared" si="55"/>
      </c>
      <c r="K180" s="213">
        <f>IF(COUNTA(2학기중간!O182)&gt;0,2학기중간!O182,"")</f>
      </c>
      <c r="L180" s="212">
        <f>IF(COUNTA(2학기중간!R182)&gt;0,2학기중간!R182,"")</f>
      </c>
      <c r="M180" s="212">
        <f t="shared" si="56"/>
      </c>
      <c r="N180" s="212">
        <f>IF(COUNTA(2학기말!O182)&gt;0,2학기말!O182,"")</f>
      </c>
      <c r="O180" s="212">
        <f>IF(COUNTA(2학기말!R182)&gt;0,2학기말!R182,"")</f>
      </c>
      <c r="P180" s="212">
        <f t="shared" si="57"/>
      </c>
      <c r="Q180" s="212">
        <f t="shared" si="50"/>
      </c>
      <c r="R180" s="214">
        <f t="shared" si="58"/>
      </c>
      <c r="S180" s="212">
        <f t="shared" si="59"/>
      </c>
      <c r="T180" s="212">
        <f t="shared" si="60"/>
      </c>
      <c r="U180" s="166">
        <f t="shared" si="61"/>
      </c>
      <c r="V180" s="212">
        <f t="shared" si="62"/>
      </c>
      <c r="W180" s="166">
        <f t="shared" si="51"/>
      </c>
      <c r="X180" s="166">
        <f t="shared" si="52"/>
      </c>
      <c r="Y180" s="164"/>
      <c r="Z180" s="97"/>
      <c r="AA180" s="98">
        <f t="shared" si="63"/>
      </c>
      <c r="AB180" s="98">
        <f t="shared" si="64"/>
      </c>
      <c r="AC180" s="98">
        <f t="shared" si="65"/>
      </c>
      <c r="AD180" s="98">
        <f t="shared" si="66"/>
      </c>
      <c r="AE180" s="98">
        <f t="shared" si="67"/>
      </c>
      <c r="AF180" s="98">
        <f t="shared" si="68"/>
      </c>
      <c r="AG180" s="98">
        <f t="shared" si="69"/>
      </c>
      <c r="AH180" s="98"/>
    </row>
    <row r="181" spans="1:34" ht="14.25">
      <c r="A181" s="163">
        <f>IF(COUNTA(명렬표!I47)&gt;0,명렬표!I47,"")</f>
      </c>
      <c r="B181" s="164">
        <f>IF(COUNTA(명렬표!J47)&gt;0,명렬표!J47,"")</f>
      </c>
      <c r="C181" s="213">
        <f>IF(COUNTA(1학기중간!O183)&gt;0,1학기중간!O183,"")</f>
      </c>
      <c r="D181" s="212">
        <f>IF(COUNTA(1학기중간!R183)&gt;0,1학기중간!R183,"")</f>
      </c>
      <c r="E181" s="212">
        <f t="shared" si="53"/>
      </c>
      <c r="F181" s="212">
        <f>IF(COUNTA(1학기말!P183)&gt;0,1학기말!P183,"")</f>
      </c>
      <c r="G181" s="212">
        <f>IF(COUNTA(1학기말!S183)&gt;0,1학기말!S183,"")</f>
      </c>
      <c r="H181" s="212">
        <f t="shared" si="54"/>
      </c>
      <c r="I181" s="212">
        <f t="shared" si="49"/>
      </c>
      <c r="J181" s="214">
        <f t="shared" si="55"/>
      </c>
      <c r="K181" s="213">
        <f>IF(COUNTA(2학기중간!O183)&gt;0,2학기중간!O183,"")</f>
      </c>
      <c r="L181" s="212">
        <f>IF(COUNTA(2학기중간!R183)&gt;0,2학기중간!R183,"")</f>
      </c>
      <c r="M181" s="212">
        <f t="shared" si="56"/>
      </c>
      <c r="N181" s="212">
        <f>IF(COUNTA(2학기말!O183)&gt;0,2학기말!O183,"")</f>
      </c>
      <c r="O181" s="212">
        <f>IF(COUNTA(2학기말!R183)&gt;0,2학기말!R183,"")</f>
      </c>
      <c r="P181" s="212">
        <f t="shared" si="57"/>
      </c>
      <c r="Q181" s="212">
        <f t="shared" si="50"/>
      </c>
      <c r="R181" s="214">
        <f t="shared" si="58"/>
      </c>
      <c r="S181" s="212">
        <f t="shared" si="59"/>
      </c>
      <c r="T181" s="212">
        <f t="shared" si="60"/>
      </c>
      <c r="U181" s="166">
        <f t="shared" si="61"/>
      </c>
      <c r="V181" s="212">
        <f t="shared" si="62"/>
      </c>
      <c r="W181" s="166">
        <f t="shared" si="51"/>
      </c>
      <c r="X181" s="166">
        <f t="shared" si="52"/>
      </c>
      <c r="Y181" s="164"/>
      <c r="Z181" s="97"/>
      <c r="AA181" s="98">
        <f t="shared" si="63"/>
      </c>
      <c r="AB181" s="98">
        <f t="shared" si="64"/>
      </c>
      <c r="AC181" s="98">
        <f t="shared" si="65"/>
      </c>
      <c r="AD181" s="98">
        <f t="shared" si="66"/>
      </c>
      <c r="AE181" s="98">
        <f t="shared" si="67"/>
      </c>
      <c r="AF181" s="98">
        <f t="shared" si="68"/>
      </c>
      <c r="AG181" s="98">
        <f t="shared" si="69"/>
      </c>
      <c r="AH181" s="98"/>
    </row>
    <row r="182" spans="1:34" ht="14.25">
      <c r="A182" s="163">
        <f>IF(COUNTA(명렬표!I48)&gt;0,명렬표!I48,"")</f>
      </c>
      <c r="B182" s="164">
        <f>IF(COUNTA(명렬표!J48)&gt;0,명렬표!J48,"")</f>
      </c>
      <c r="C182" s="213">
        <f>IF(COUNTA(1학기중간!O184)&gt;0,1학기중간!O184,"")</f>
      </c>
      <c r="D182" s="212">
        <f>IF(COUNTA(1학기중간!R184)&gt;0,1학기중간!R184,"")</f>
      </c>
      <c r="E182" s="212">
        <f t="shared" si="53"/>
      </c>
      <c r="F182" s="212">
        <f>IF(COUNTA(1학기말!P184)&gt;0,1학기말!P184,"")</f>
      </c>
      <c r="G182" s="212">
        <f>IF(COUNTA(1학기말!S184)&gt;0,1학기말!S184,"")</f>
      </c>
      <c r="H182" s="212">
        <f t="shared" si="54"/>
      </c>
      <c r="I182" s="212">
        <f t="shared" si="49"/>
      </c>
      <c r="J182" s="214">
        <f t="shared" si="55"/>
      </c>
      <c r="K182" s="213">
        <f>IF(COUNTA(2학기중간!O184)&gt;0,2학기중간!O184,"")</f>
      </c>
      <c r="L182" s="212">
        <f>IF(COUNTA(2학기중간!R184)&gt;0,2학기중간!R184,"")</f>
      </c>
      <c r="M182" s="212">
        <f t="shared" si="56"/>
      </c>
      <c r="N182" s="212">
        <f>IF(COUNTA(2학기말!O184)&gt;0,2학기말!O184,"")</f>
      </c>
      <c r="O182" s="212">
        <f>IF(COUNTA(2학기말!R184)&gt;0,2학기말!R184,"")</f>
      </c>
      <c r="P182" s="212">
        <f t="shared" si="57"/>
      </c>
      <c r="Q182" s="212">
        <f t="shared" si="50"/>
      </c>
      <c r="R182" s="214">
        <f t="shared" si="58"/>
      </c>
      <c r="S182" s="212">
        <f t="shared" si="59"/>
      </c>
      <c r="T182" s="212">
        <f t="shared" si="60"/>
      </c>
      <c r="U182" s="166">
        <f t="shared" si="61"/>
      </c>
      <c r="V182" s="212">
        <f t="shared" si="62"/>
      </c>
      <c r="W182" s="166">
        <f t="shared" si="51"/>
      </c>
      <c r="X182" s="166">
        <f t="shared" si="52"/>
      </c>
      <c r="Y182" s="164"/>
      <c r="Z182" s="97"/>
      <c r="AA182" s="98">
        <f t="shared" si="63"/>
      </c>
      <c r="AB182" s="98">
        <f t="shared" si="64"/>
      </c>
      <c r="AC182" s="98">
        <f t="shared" si="65"/>
      </c>
      <c r="AD182" s="98">
        <f t="shared" si="66"/>
      </c>
      <c r="AE182" s="98">
        <f t="shared" si="67"/>
      </c>
      <c r="AF182" s="98">
        <f t="shared" si="68"/>
      </c>
      <c r="AG182" s="98">
        <f t="shared" si="69"/>
      </c>
      <c r="AH182" s="98"/>
    </row>
    <row r="183" spans="1:34" ht="14.25">
      <c r="A183" s="163">
        <f>IF(COUNTA(명렬표!I49)&gt;0,명렬표!I49,"")</f>
      </c>
      <c r="B183" s="164">
        <f>IF(COUNTA(명렬표!J49)&gt;0,명렬표!J49,"")</f>
      </c>
      <c r="C183" s="213">
        <f>IF(COUNTA(1학기중간!O185)&gt;0,1학기중간!O185,"")</f>
      </c>
      <c r="D183" s="212">
        <f>IF(COUNTA(1학기중간!R185)&gt;0,1학기중간!R185,"")</f>
      </c>
      <c r="E183" s="212">
        <f t="shared" si="53"/>
      </c>
      <c r="F183" s="212">
        <f>IF(COUNTA(1학기말!P185)&gt;0,1학기말!P185,"")</f>
      </c>
      <c r="G183" s="212">
        <f>IF(COUNTA(1학기말!S185)&gt;0,1학기말!S185,"")</f>
      </c>
      <c r="H183" s="212">
        <f t="shared" si="54"/>
      </c>
      <c r="I183" s="212">
        <f t="shared" si="49"/>
      </c>
      <c r="J183" s="214">
        <f t="shared" si="55"/>
      </c>
      <c r="K183" s="213">
        <f>IF(COUNTA(2학기중간!O185)&gt;0,2학기중간!O185,"")</f>
      </c>
      <c r="L183" s="212">
        <f>IF(COUNTA(2학기중간!R185)&gt;0,2학기중간!R185,"")</f>
      </c>
      <c r="M183" s="212">
        <f t="shared" si="56"/>
      </c>
      <c r="N183" s="212">
        <f>IF(COUNTA(2학기말!O185)&gt;0,2학기말!O185,"")</f>
      </c>
      <c r="O183" s="212">
        <f>IF(COUNTA(2학기말!R185)&gt;0,2학기말!R185,"")</f>
      </c>
      <c r="P183" s="212">
        <f t="shared" si="57"/>
      </c>
      <c r="Q183" s="212">
        <f t="shared" si="50"/>
      </c>
      <c r="R183" s="214">
        <f t="shared" si="58"/>
      </c>
      <c r="S183" s="212">
        <f t="shared" si="59"/>
      </c>
      <c r="T183" s="212">
        <f t="shared" si="60"/>
      </c>
      <c r="U183" s="166">
        <f t="shared" si="61"/>
      </c>
      <c r="V183" s="212">
        <f t="shared" si="62"/>
      </c>
      <c r="W183" s="166">
        <f t="shared" si="51"/>
      </c>
      <c r="X183" s="166">
        <f t="shared" si="52"/>
      </c>
      <c r="Y183" s="164"/>
      <c r="Z183" s="97"/>
      <c r="AA183" s="98">
        <f t="shared" si="63"/>
      </c>
      <c r="AB183" s="98">
        <f t="shared" si="64"/>
      </c>
      <c r="AC183" s="98">
        <f t="shared" si="65"/>
      </c>
      <c r="AD183" s="98">
        <f t="shared" si="66"/>
      </c>
      <c r="AE183" s="98">
        <f t="shared" si="67"/>
      </c>
      <c r="AF183" s="98">
        <f t="shared" si="68"/>
      </c>
      <c r="AG183" s="98">
        <f t="shared" si="69"/>
      </c>
      <c r="AH183" s="98"/>
    </row>
    <row r="184" spans="1:34" ht="14.25">
      <c r="A184" s="163">
        <f>IF(COUNTA(명렬표!I50)&gt;0,명렬표!I50,"")</f>
      </c>
      <c r="B184" s="164">
        <f>IF(COUNTA(명렬표!J50)&gt;0,명렬표!J50,"")</f>
      </c>
      <c r="C184" s="213">
        <f>IF(COUNTA(1학기중간!O186)&gt;0,1학기중간!O186,"")</f>
      </c>
      <c r="D184" s="212">
        <f>IF(COUNTA(1학기중간!R186)&gt;0,1학기중간!R186,"")</f>
      </c>
      <c r="E184" s="212">
        <f t="shared" si="53"/>
      </c>
      <c r="F184" s="212">
        <f>IF(COUNTA(1학기말!P186)&gt;0,1학기말!P186,"")</f>
      </c>
      <c r="G184" s="212">
        <f>IF(COUNTA(1학기말!S186)&gt;0,1학기말!S186,"")</f>
      </c>
      <c r="H184" s="212">
        <f t="shared" si="54"/>
      </c>
      <c r="I184" s="212">
        <f t="shared" si="49"/>
      </c>
      <c r="J184" s="214">
        <f t="shared" si="55"/>
      </c>
      <c r="K184" s="213">
        <f>IF(COUNTA(2학기중간!O186)&gt;0,2학기중간!O186,"")</f>
      </c>
      <c r="L184" s="212">
        <f>IF(COUNTA(2학기중간!R186)&gt;0,2학기중간!R186,"")</f>
      </c>
      <c r="M184" s="212">
        <f t="shared" si="56"/>
      </c>
      <c r="N184" s="212">
        <f>IF(COUNTA(2학기말!O186)&gt;0,2학기말!O186,"")</f>
      </c>
      <c r="O184" s="212">
        <f>IF(COUNTA(2학기말!R186)&gt;0,2학기말!R186,"")</f>
      </c>
      <c r="P184" s="212">
        <f t="shared" si="57"/>
      </c>
      <c r="Q184" s="212">
        <f t="shared" si="50"/>
      </c>
      <c r="R184" s="214">
        <f t="shared" si="58"/>
      </c>
      <c r="S184" s="212">
        <f t="shared" si="59"/>
      </c>
      <c r="T184" s="212">
        <f t="shared" si="60"/>
      </c>
      <c r="U184" s="166">
        <f t="shared" si="61"/>
      </c>
      <c r="V184" s="212">
        <f t="shared" si="62"/>
      </c>
      <c r="W184" s="166">
        <f t="shared" si="51"/>
      </c>
      <c r="X184" s="166">
        <f t="shared" si="52"/>
      </c>
      <c r="Y184" s="164"/>
      <c r="Z184" s="97"/>
      <c r="AA184" s="98">
        <f t="shared" si="63"/>
      </c>
      <c r="AB184" s="98">
        <f t="shared" si="64"/>
      </c>
      <c r="AC184" s="98">
        <f t="shared" si="65"/>
      </c>
      <c r="AD184" s="98">
        <f t="shared" si="66"/>
      </c>
      <c r="AE184" s="98">
        <f t="shared" si="67"/>
      </c>
      <c r="AF184" s="98">
        <f t="shared" si="68"/>
      </c>
      <c r="AG184" s="98">
        <f t="shared" si="69"/>
      </c>
      <c r="AH184" s="98"/>
    </row>
    <row r="185" spans="1:34" ht="14.25">
      <c r="A185" s="163">
        <f>IF(COUNTA(명렬표!I51)&gt;0,명렬표!I51,"")</f>
      </c>
      <c r="B185" s="164">
        <f>IF(COUNTA(명렬표!J51)&gt;0,명렬표!J51,"")</f>
      </c>
      <c r="C185" s="213">
        <f>IF(COUNTA(1학기중간!O187)&gt;0,1학기중간!O187,"")</f>
      </c>
      <c r="D185" s="212">
        <f>IF(COUNTA(1학기중간!R187)&gt;0,1학기중간!R187,"")</f>
      </c>
      <c r="E185" s="212">
        <f t="shared" si="53"/>
      </c>
      <c r="F185" s="212">
        <f>IF(COUNTA(1학기말!P187)&gt;0,1학기말!P187,"")</f>
      </c>
      <c r="G185" s="212">
        <f>IF(COUNTA(1학기말!S187)&gt;0,1학기말!S187,"")</f>
      </c>
      <c r="H185" s="212">
        <f t="shared" si="54"/>
      </c>
      <c r="I185" s="212">
        <f t="shared" si="49"/>
      </c>
      <c r="J185" s="214">
        <f t="shared" si="55"/>
      </c>
      <c r="K185" s="213">
        <f>IF(COUNTA(2학기중간!O187)&gt;0,2학기중간!O187,"")</f>
      </c>
      <c r="L185" s="212">
        <f>IF(COUNTA(2학기중간!R187)&gt;0,2학기중간!R187,"")</f>
      </c>
      <c r="M185" s="212">
        <f t="shared" si="56"/>
      </c>
      <c r="N185" s="212">
        <f>IF(COUNTA(2학기말!O187)&gt;0,2학기말!O187,"")</f>
      </c>
      <c r="O185" s="212">
        <f>IF(COUNTA(2학기말!R187)&gt;0,2학기말!R187,"")</f>
      </c>
      <c r="P185" s="212">
        <f t="shared" si="57"/>
      </c>
      <c r="Q185" s="212">
        <f t="shared" si="50"/>
      </c>
      <c r="R185" s="214">
        <f t="shared" si="58"/>
      </c>
      <c r="S185" s="212">
        <f t="shared" si="59"/>
      </c>
      <c r="T185" s="212">
        <f t="shared" si="60"/>
      </c>
      <c r="U185" s="166">
        <f t="shared" si="61"/>
      </c>
      <c r="V185" s="212">
        <f t="shared" si="62"/>
      </c>
      <c r="W185" s="166">
        <f t="shared" si="51"/>
      </c>
      <c r="X185" s="166">
        <f t="shared" si="52"/>
      </c>
      <c r="Y185" s="164"/>
      <c r="Z185" s="97"/>
      <c r="AA185" s="98">
        <f t="shared" si="63"/>
      </c>
      <c r="AB185" s="98">
        <f t="shared" si="64"/>
      </c>
      <c r="AC185" s="98">
        <f t="shared" si="65"/>
      </c>
      <c r="AD185" s="98">
        <f t="shared" si="66"/>
      </c>
      <c r="AE185" s="98">
        <f t="shared" si="67"/>
      </c>
      <c r="AF185" s="98">
        <f t="shared" si="68"/>
      </c>
      <c r="AG185" s="98">
        <f t="shared" si="69"/>
      </c>
      <c r="AH185" s="98"/>
    </row>
    <row r="186" spans="1:34" ht="14.25">
      <c r="A186" s="163">
        <f>IF(COUNTA(명렬표!I52)&gt;0,명렬표!I52,"")</f>
      </c>
      <c r="B186" s="164">
        <f>IF(COUNTA(명렬표!J52)&gt;0,명렬표!J52,"")</f>
      </c>
      <c r="C186" s="213">
        <f>IF(COUNTA(1학기중간!O188)&gt;0,1학기중간!O188,"")</f>
      </c>
      <c r="D186" s="212">
        <f>IF(COUNTA(1학기중간!R188)&gt;0,1학기중간!R188,"")</f>
      </c>
      <c r="E186" s="212">
        <f t="shared" si="53"/>
      </c>
      <c r="F186" s="212">
        <f>IF(COUNTA(1학기말!P188)&gt;0,1학기말!P188,"")</f>
      </c>
      <c r="G186" s="212">
        <f>IF(COUNTA(1학기말!S188)&gt;0,1학기말!S188,"")</f>
      </c>
      <c r="H186" s="212">
        <f t="shared" si="54"/>
      </c>
      <c r="I186" s="212">
        <f t="shared" si="49"/>
      </c>
      <c r="J186" s="214">
        <f t="shared" si="55"/>
      </c>
      <c r="K186" s="213">
        <f>IF(COUNTA(2학기중간!O188)&gt;0,2학기중간!O188,"")</f>
      </c>
      <c r="L186" s="212">
        <f>IF(COUNTA(2학기중간!R188)&gt;0,2학기중간!R188,"")</f>
      </c>
      <c r="M186" s="212">
        <f t="shared" si="56"/>
      </c>
      <c r="N186" s="212">
        <f>IF(COUNTA(2학기말!O188)&gt;0,2학기말!O188,"")</f>
      </c>
      <c r="O186" s="212">
        <f>IF(COUNTA(2학기말!R188)&gt;0,2학기말!R188,"")</f>
      </c>
      <c r="P186" s="212">
        <f t="shared" si="57"/>
      </c>
      <c r="Q186" s="212">
        <f t="shared" si="50"/>
      </c>
      <c r="R186" s="214">
        <f t="shared" si="58"/>
      </c>
      <c r="S186" s="212">
        <f t="shared" si="59"/>
      </c>
      <c r="T186" s="212">
        <f t="shared" si="60"/>
      </c>
      <c r="U186" s="166">
        <f t="shared" si="61"/>
      </c>
      <c r="V186" s="212">
        <f t="shared" si="62"/>
      </c>
      <c r="W186" s="166">
        <f t="shared" si="51"/>
      </c>
      <c r="X186" s="166">
        <f t="shared" si="52"/>
      </c>
      <c r="Y186" s="164"/>
      <c r="Z186" s="97"/>
      <c r="AA186" s="98">
        <f t="shared" si="63"/>
      </c>
      <c r="AB186" s="98">
        <f t="shared" si="64"/>
      </c>
      <c r="AC186" s="98">
        <f t="shared" si="65"/>
      </c>
      <c r="AD186" s="98">
        <f t="shared" si="66"/>
      </c>
      <c r="AE186" s="98">
        <f t="shared" si="67"/>
      </c>
      <c r="AF186" s="98">
        <f t="shared" si="68"/>
      </c>
      <c r="AG186" s="98">
        <f t="shared" si="69"/>
      </c>
      <c r="AH186" s="98"/>
    </row>
    <row r="187" spans="1:34" ht="14.25">
      <c r="A187" s="163">
        <f>IF(COUNTA(명렬표!I53)&gt;0,명렬표!I53,"")</f>
      </c>
      <c r="B187" s="164">
        <f>IF(COUNTA(명렬표!J53)&gt;0,명렬표!J53,"")</f>
      </c>
      <c r="C187" s="213">
        <f>IF(COUNTA(1학기중간!O189)&gt;0,1학기중간!O189,"")</f>
      </c>
      <c r="D187" s="212">
        <f>IF(COUNTA(1학기중간!R189)&gt;0,1학기중간!R189,"")</f>
      </c>
      <c r="E187" s="212">
        <f t="shared" si="53"/>
      </c>
      <c r="F187" s="212">
        <f>IF(COUNTA(1학기말!P189)&gt;0,1학기말!P189,"")</f>
      </c>
      <c r="G187" s="212">
        <f>IF(COUNTA(1학기말!S189)&gt;0,1학기말!S189,"")</f>
      </c>
      <c r="H187" s="212">
        <f t="shared" si="54"/>
      </c>
      <c r="I187" s="212">
        <f t="shared" si="49"/>
      </c>
      <c r="J187" s="214">
        <f t="shared" si="55"/>
      </c>
      <c r="K187" s="213">
        <f>IF(COUNTA(2학기중간!O189)&gt;0,2학기중간!O189,"")</f>
      </c>
      <c r="L187" s="212">
        <f>IF(COUNTA(2학기중간!R189)&gt;0,2학기중간!R189,"")</f>
      </c>
      <c r="M187" s="212">
        <f t="shared" si="56"/>
      </c>
      <c r="N187" s="212">
        <f>IF(COUNTA(2학기말!O189)&gt;0,2학기말!O189,"")</f>
      </c>
      <c r="O187" s="212">
        <f>IF(COUNTA(2학기말!R189)&gt;0,2학기말!R189,"")</f>
      </c>
      <c r="P187" s="212">
        <f t="shared" si="57"/>
      </c>
      <c r="Q187" s="212">
        <f t="shared" si="50"/>
      </c>
      <c r="R187" s="214">
        <f t="shared" si="58"/>
      </c>
      <c r="S187" s="212">
        <f t="shared" si="59"/>
      </c>
      <c r="T187" s="212">
        <f t="shared" si="60"/>
      </c>
      <c r="U187" s="166">
        <f t="shared" si="61"/>
      </c>
      <c r="V187" s="212">
        <f t="shared" si="62"/>
      </c>
      <c r="W187" s="166">
        <f t="shared" si="51"/>
      </c>
      <c r="X187" s="166">
        <f t="shared" si="52"/>
      </c>
      <c r="Y187" s="164"/>
      <c r="Z187" s="97"/>
      <c r="AA187" s="98">
        <f t="shared" si="63"/>
      </c>
      <c r="AB187" s="98">
        <f t="shared" si="64"/>
      </c>
      <c r="AC187" s="98">
        <f t="shared" si="65"/>
      </c>
      <c r="AD187" s="98">
        <f t="shared" si="66"/>
      </c>
      <c r="AE187" s="98">
        <f t="shared" si="67"/>
      </c>
      <c r="AF187" s="98">
        <f t="shared" si="68"/>
      </c>
      <c r="AG187" s="98">
        <f t="shared" si="69"/>
      </c>
      <c r="AH187" s="98"/>
    </row>
    <row r="188" spans="1:34" ht="14.25">
      <c r="A188" s="163">
        <f>IF(COUNTA(명렬표!I54)&gt;0,명렬표!I54,"")</f>
      </c>
      <c r="B188" s="164">
        <f>IF(COUNTA(명렬표!J54)&gt;0,명렬표!J54,"")</f>
      </c>
      <c r="C188" s="213">
        <f>IF(COUNTA(1학기중간!O190)&gt;0,1학기중간!O190,"")</f>
      </c>
      <c r="D188" s="212">
        <f>IF(COUNTA(1학기중간!R190)&gt;0,1학기중간!R190,"")</f>
      </c>
      <c r="E188" s="212">
        <f t="shared" si="53"/>
      </c>
      <c r="F188" s="212">
        <f>IF(COUNTA(1학기말!P190)&gt;0,1학기말!P190,"")</f>
      </c>
      <c r="G188" s="212">
        <f>IF(COUNTA(1학기말!S190)&gt;0,1학기말!S190,"")</f>
      </c>
      <c r="H188" s="212">
        <f t="shared" si="54"/>
      </c>
      <c r="I188" s="212">
        <f t="shared" si="49"/>
      </c>
      <c r="J188" s="214">
        <f t="shared" si="55"/>
      </c>
      <c r="K188" s="213">
        <f>IF(COUNTA(2학기중간!O190)&gt;0,2학기중간!O190,"")</f>
      </c>
      <c r="L188" s="212">
        <f>IF(COUNTA(2학기중간!R190)&gt;0,2학기중간!R190,"")</f>
      </c>
      <c r="M188" s="212">
        <f t="shared" si="56"/>
      </c>
      <c r="N188" s="212">
        <f>IF(COUNTA(2학기말!O190)&gt;0,2학기말!O190,"")</f>
      </c>
      <c r="O188" s="212">
        <f>IF(COUNTA(2학기말!R190)&gt;0,2학기말!R190,"")</f>
      </c>
      <c r="P188" s="212">
        <f t="shared" si="57"/>
      </c>
      <c r="Q188" s="212">
        <f t="shared" si="50"/>
      </c>
      <c r="R188" s="214">
        <f t="shared" si="58"/>
      </c>
      <c r="S188" s="212">
        <f t="shared" si="59"/>
      </c>
      <c r="T188" s="212">
        <f t="shared" si="60"/>
      </c>
      <c r="U188" s="166">
        <f t="shared" si="61"/>
      </c>
      <c r="V188" s="212">
        <f t="shared" si="62"/>
      </c>
      <c r="W188" s="166">
        <f t="shared" si="51"/>
      </c>
      <c r="X188" s="166">
        <f t="shared" si="52"/>
      </c>
      <c r="Y188" s="164"/>
      <c r="Z188" s="97"/>
      <c r="AA188" s="98">
        <f t="shared" si="63"/>
      </c>
      <c r="AB188" s="98">
        <f t="shared" si="64"/>
      </c>
      <c r="AC188" s="98">
        <f t="shared" si="65"/>
      </c>
      <c r="AD188" s="98">
        <f t="shared" si="66"/>
      </c>
      <c r="AE188" s="98">
        <f t="shared" si="67"/>
      </c>
      <c r="AF188" s="98">
        <f t="shared" si="68"/>
      </c>
      <c r="AG188" s="98">
        <f t="shared" si="69"/>
      </c>
      <c r="AH188" s="98"/>
    </row>
    <row r="189" spans="1:34" ht="14.25">
      <c r="A189" s="163">
        <f>IF(COUNTA(명렬표!I55)&gt;0,명렬표!I55,"")</f>
      </c>
      <c r="B189" s="164">
        <f>IF(COUNTA(명렬표!J55)&gt;0,명렬표!J55,"")</f>
      </c>
      <c r="C189" s="213">
        <f>IF(COUNTA(1학기중간!O191)&gt;0,1학기중간!O191,"")</f>
      </c>
      <c r="D189" s="212">
        <f>IF(COUNTA(1학기중간!R191)&gt;0,1학기중간!R191,"")</f>
      </c>
      <c r="E189" s="212">
        <f t="shared" si="53"/>
      </c>
      <c r="F189" s="212">
        <f>IF(COUNTA(1학기말!P191)&gt;0,1학기말!P191,"")</f>
      </c>
      <c r="G189" s="212">
        <f>IF(COUNTA(1학기말!S191)&gt;0,1학기말!S191,"")</f>
      </c>
      <c r="H189" s="212">
        <f t="shared" si="54"/>
      </c>
      <c r="I189" s="212">
        <f t="shared" si="49"/>
      </c>
      <c r="J189" s="214">
        <f t="shared" si="55"/>
      </c>
      <c r="K189" s="213">
        <f>IF(COUNTA(2학기중간!O191)&gt;0,2학기중간!O191,"")</f>
      </c>
      <c r="L189" s="212">
        <f>IF(COUNTA(2학기중간!R191)&gt;0,2학기중간!R191,"")</f>
      </c>
      <c r="M189" s="212">
        <f t="shared" si="56"/>
      </c>
      <c r="N189" s="212">
        <f>IF(COUNTA(2학기말!O191)&gt;0,2학기말!O191,"")</f>
      </c>
      <c r="O189" s="212">
        <f>IF(COUNTA(2학기말!R191)&gt;0,2학기말!R191,"")</f>
      </c>
      <c r="P189" s="212">
        <f t="shared" si="57"/>
      </c>
      <c r="Q189" s="212">
        <f t="shared" si="50"/>
      </c>
      <c r="R189" s="214">
        <f t="shared" si="58"/>
      </c>
      <c r="S189" s="212">
        <f t="shared" si="59"/>
      </c>
      <c r="T189" s="212">
        <f t="shared" si="60"/>
      </c>
      <c r="U189" s="166">
        <f t="shared" si="61"/>
      </c>
      <c r="V189" s="212">
        <f t="shared" si="62"/>
      </c>
      <c r="W189" s="166">
        <f t="shared" si="51"/>
      </c>
      <c r="X189" s="166">
        <f t="shared" si="52"/>
      </c>
      <c r="Y189" s="164"/>
      <c r="Z189" s="97"/>
      <c r="AA189" s="98">
        <f t="shared" si="63"/>
      </c>
      <c r="AB189" s="98">
        <f t="shared" si="64"/>
      </c>
      <c r="AC189" s="98">
        <f t="shared" si="65"/>
      </c>
      <c r="AD189" s="98">
        <f t="shared" si="66"/>
      </c>
      <c r="AE189" s="98">
        <f t="shared" si="67"/>
      </c>
      <c r="AF189" s="98">
        <f t="shared" si="68"/>
      </c>
      <c r="AG189" s="98">
        <f t="shared" si="69"/>
      </c>
      <c r="AH189" s="98"/>
    </row>
    <row r="190" spans="1:34" ht="14.25">
      <c r="A190" s="163">
        <f>IF(COUNTA(명렬표!I56)&gt;0,명렬표!I56,"")</f>
      </c>
      <c r="B190" s="164">
        <f>IF(COUNTA(명렬표!J56)&gt;0,명렬표!J56,"")</f>
      </c>
      <c r="C190" s="213">
        <f>IF(COUNTA(1학기중간!O192)&gt;0,1학기중간!O192,"")</f>
      </c>
      <c r="D190" s="212">
        <f>IF(COUNTA(1학기중간!R192)&gt;0,1학기중간!R192,"")</f>
      </c>
      <c r="E190" s="212">
        <f t="shared" si="53"/>
      </c>
      <c r="F190" s="212">
        <f>IF(COUNTA(1학기말!P192)&gt;0,1학기말!P192,"")</f>
      </c>
      <c r="G190" s="212">
        <f>IF(COUNTA(1학기말!S192)&gt;0,1학기말!S192,"")</f>
      </c>
      <c r="H190" s="212">
        <f t="shared" si="54"/>
      </c>
      <c r="I190" s="212">
        <f t="shared" si="49"/>
      </c>
      <c r="J190" s="214">
        <f t="shared" si="55"/>
      </c>
      <c r="K190" s="213">
        <f>IF(COUNTA(2학기중간!O192)&gt;0,2학기중간!O192,"")</f>
      </c>
      <c r="L190" s="212">
        <f>IF(COUNTA(2학기중간!R192)&gt;0,2학기중간!R192,"")</f>
      </c>
      <c r="M190" s="212">
        <f t="shared" si="56"/>
      </c>
      <c r="N190" s="212">
        <f>IF(COUNTA(2학기말!O192)&gt;0,2학기말!O192,"")</f>
      </c>
      <c r="O190" s="212">
        <f>IF(COUNTA(2학기말!R192)&gt;0,2학기말!R192,"")</f>
      </c>
      <c r="P190" s="212">
        <f t="shared" si="57"/>
      </c>
      <c r="Q190" s="212">
        <f t="shared" si="50"/>
      </c>
      <c r="R190" s="214">
        <f t="shared" si="58"/>
      </c>
      <c r="S190" s="212">
        <f t="shared" si="59"/>
      </c>
      <c r="T190" s="212">
        <f t="shared" si="60"/>
      </c>
      <c r="U190" s="166">
        <f>IF(COUNT(T190)&gt;0,IF(T190&gt;=90,"수",IF(T190&gt;=80,"우",IF(T190&gt;=70,"미",IF(T190&gt;=60,"양",IF(1&lt;T190&lt;60,"가"))))),"")</f>
      </c>
      <c r="V190" s="212">
        <f t="shared" si="62"/>
      </c>
      <c r="W190" s="166">
        <f t="shared" si="51"/>
      </c>
      <c r="X190" s="166">
        <f t="shared" si="52"/>
      </c>
      <c r="Y190" s="164"/>
      <c r="Z190" s="97"/>
      <c r="AA190" s="98">
        <f t="shared" si="63"/>
      </c>
      <c r="AB190" s="98">
        <f t="shared" si="64"/>
      </c>
      <c r="AC190" s="98">
        <f t="shared" si="65"/>
      </c>
      <c r="AD190" s="98">
        <f t="shared" si="66"/>
      </c>
      <c r="AE190" s="98">
        <f t="shared" si="67"/>
      </c>
      <c r="AF190" s="98">
        <f t="shared" si="68"/>
      </c>
      <c r="AG190" s="98">
        <f t="shared" si="69"/>
      </c>
      <c r="AH190" s="98"/>
    </row>
    <row r="191" spans="1:34" ht="14.25">
      <c r="A191" s="163">
        <f>IF(COUNTA(명렬표!I57)&gt;0,명렬표!I57,"")</f>
      </c>
      <c r="B191" s="164">
        <f>IF(COUNTA(명렬표!J57)&gt;0,명렬표!J57,"")</f>
      </c>
      <c r="C191" s="213">
        <f>IF(COUNTA(1학기중간!O193)&gt;0,1학기중간!O193,"")</f>
      </c>
      <c r="D191" s="212">
        <f>IF(COUNTA(1학기중간!R193)&gt;0,1학기중간!R193,"")</f>
      </c>
      <c r="E191" s="212">
        <f t="shared" si="53"/>
      </c>
      <c r="F191" s="212">
        <f>IF(COUNTA(1학기말!P193)&gt;0,1학기말!P193,"")</f>
      </c>
      <c r="G191" s="212">
        <f>IF(COUNTA(1학기말!S193)&gt;0,1학기말!S193,"")</f>
      </c>
      <c r="H191" s="212">
        <f t="shared" si="54"/>
      </c>
      <c r="I191" s="212">
        <f t="shared" si="49"/>
      </c>
      <c r="J191" s="214">
        <f t="shared" si="55"/>
      </c>
      <c r="K191" s="213">
        <f>IF(COUNTA(2학기중간!O193)&gt;0,2학기중간!O193,"")</f>
      </c>
      <c r="L191" s="212">
        <f>IF(COUNTA(2학기중간!R193)&gt;0,2학기중간!R193,"")</f>
      </c>
      <c r="M191" s="212">
        <f t="shared" si="56"/>
      </c>
      <c r="N191" s="212">
        <f>IF(COUNTA(2학기말!O193)&gt;0,2학기말!O193,"")</f>
      </c>
      <c r="O191" s="212">
        <f>IF(COUNTA(2학기말!R193)&gt;0,2학기말!R193,"")</f>
      </c>
      <c r="P191" s="212">
        <f t="shared" si="57"/>
      </c>
      <c r="Q191" s="212">
        <f t="shared" si="50"/>
      </c>
      <c r="R191" s="214">
        <f t="shared" si="58"/>
      </c>
      <c r="S191" s="212">
        <f t="shared" si="59"/>
      </c>
      <c r="T191" s="212">
        <f t="shared" si="60"/>
      </c>
      <c r="U191" s="166">
        <f t="shared" si="61"/>
      </c>
      <c r="V191" s="212">
        <f t="shared" si="62"/>
      </c>
      <c r="W191" s="166">
        <f t="shared" si="51"/>
      </c>
      <c r="X191" s="166">
        <f t="shared" si="52"/>
      </c>
      <c r="Y191" s="164"/>
      <c r="Z191" s="97"/>
      <c r="AA191" s="98">
        <f t="shared" si="63"/>
      </c>
      <c r="AB191" s="98">
        <f t="shared" si="64"/>
      </c>
      <c r="AC191" s="98">
        <f t="shared" si="65"/>
      </c>
      <c r="AD191" s="98">
        <f t="shared" si="66"/>
      </c>
      <c r="AE191" s="98">
        <f t="shared" si="67"/>
      </c>
      <c r="AF191" s="98">
        <f t="shared" si="68"/>
      </c>
      <c r="AG191" s="98">
        <f t="shared" si="69"/>
      </c>
      <c r="AH191" s="98"/>
    </row>
    <row r="192" spans="1:34" ht="15" thickBot="1">
      <c r="A192" s="163">
        <f>IF(COUNTA(명렬표!I58)&gt;0,명렬표!I58,"")</f>
      </c>
      <c r="B192" s="164">
        <f>IF(COUNTA(명렬표!J58)&gt;0,명렬표!J58,"")</f>
      </c>
      <c r="C192" s="213">
        <f>IF(COUNTA(1학기중간!O194)&gt;0,1학기중간!O194,"")</f>
      </c>
      <c r="D192" s="212">
        <f>IF(COUNTA(1학기중간!R194)&gt;0,1학기중간!R194,"")</f>
      </c>
      <c r="E192" s="212">
        <f>IF(COUNT(C192:D192)&gt;0,SUM(C192:D192),"")</f>
      </c>
      <c r="F192" s="212">
        <f>IF(COUNTA(1학기말!P194)&gt;0,1학기말!P194,"")</f>
      </c>
      <c r="G192" s="212">
        <f>IF(COUNTA(1학기말!S194)&gt;0,1학기말!S194,"")</f>
      </c>
      <c r="H192" s="212">
        <f>IF(COUNT(F192:G192)&gt;0,SUM(F192:G192),"")</f>
      </c>
      <c r="I192" s="212">
        <f t="shared" si="49"/>
      </c>
      <c r="J192" s="214">
        <f t="shared" si="55"/>
      </c>
      <c r="K192" s="213">
        <f>IF(COUNTA(2학기중간!O194)&gt;0,2학기중간!O194,"")</f>
      </c>
      <c r="L192" s="212">
        <f>IF(COUNTA(2학기중간!R194)&gt;0,2학기중간!R194,"")</f>
      </c>
      <c r="M192" s="212">
        <f>IF(COUNT(K192:L192)&gt;0,SUM(K192:L192),"")</f>
      </c>
      <c r="N192" s="215">
        <f>IF(COUNTA(1학기중간!N194)&gt;0,1학기중간!N194,"")</f>
      </c>
      <c r="O192" s="215">
        <f>IF(COUNTA(1학기중간!O194)&gt;0,1학기중간!O194,"")</f>
      </c>
      <c r="P192" s="212">
        <f>IF(COUNT(N192:O192)&gt;0,SUM(N192:O192),"")</f>
      </c>
      <c r="Q192" s="212">
        <f t="shared" si="50"/>
      </c>
      <c r="R192" s="214">
        <f t="shared" si="58"/>
      </c>
      <c r="S192" s="212">
        <f t="shared" si="59"/>
      </c>
      <c r="T192" s="212">
        <f t="shared" si="60"/>
      </c>
      <c r="U192" s="166">
        <f t="shared" si="61"/>
      </c>
      <c r="V192" s="212">
        <f>IF(COUNT($T192)&gt;0,IF(U192="수",5,IF(U192="우",4,IF(U192="미",3,IF(U192="양",2,1)))),"")</f>
      </c>
      <c r="W192" s="166">
        <f t="shared" si="51"/>
      </c>
      <c r="X192" s="166">
        <f t="shared" si="52"/>
      </c>
      <c r="Y192" s="164"/>
      <c r="Z192" s="97"/>
      <c r="AA192" s="98">
        <f>IF(COUNT($T192)&gt;0,IF($T192&gt;=90,"수",IF($T192&gt;=80,"우",IF($T192&gt;=70,"미",IF($T192&gt;=60,"양","가")))),"")</f>
      </c>
      <c r="AB192" s="98">
        <f>IF(COUNT($T192)&gt;0,IF($T192&gt;=88,"수",IF($T192&gt;=77,"우",IF($T192&gt;=65,"미",IF($T192&gt;=53,"양","가")))),"")</f>
      </c>
      <c r="AC192" s="98">
        <f>IF(COUNT($T192)&gt;0,IF($T192&gt;=87,"수",IF($T192&gt;=73,"우",IF($T192&gt;=60,"미",IF($T192&gt;=47,"양","가")))),"")</f>
      </c>
      <c r="AD192" s="98">
        <f>IF(COUNT($T192)&gt;0,IF($T192&gt;=85,"수",IF($T192&gt;=70,"우",IF($T192&gt;=55,"미",IF($T192&gt;=40,"양","가")))),"")</f>
      </c>
      <c r="AE192" s="98">
        <f>IF(COUNT($T192)&gt;0,IF($T192&gt;=83,"수",IF($T192&gt;=67,"우",IF($T192&gt;=50,"미",IF($T192&gt;=33,"양","가")))),"")</f>
      </c>
      <c r="AF192" s="98">
        <f>IF(COUNT($T192)&gt;0,IF($T192&gt;=82,"수",IF($T192&gt;=63,"우",IF($T192&gt;=45,"미",IF($T192&gt;=27,"양","가")))),"")</f>
      </c>
      <c r="AG192" s="98">
        <f>IF(COUNT($T192)&gt;0,IF($T192&gt;=80,"수",IF($T192&gt;=60,"우",IF($T192&gt;=40,"미",IF($T192&gt;=20,"양","가")))),"")</f>
      </c>
      <c r="AH192" s="98"/>
    </row>
    <row r="193" spans="1:34" ht="14.25">
      <c r="A193" s="169" t="s">
        <v>24</v>
      </c>
      <c r="B193" s="170"/>
      <c r="C193" s="225">
        <f>IF(COUNT(재적현황!$E$12)&gt;0,재적현황!$E$12,"")</f>
      </c>
      <c r="D193" s="226">
        <f>IF(COUNT(재적현황!$E$12)&gt;0,재적현황!$E$12,"")</f>
      </c>
      <c r="E193" s="226">
        <f>IF(COUNT(재적현황!$E$12)&gt;0,재적현황!$E$12,"")</f>
      </c>
      <c r="F193" s="226">
        <f>IF(COUNT(재적현황!$H$12)&gt;0,재적현황!$H$12,"")</f>
      </c>
      <c r="G193" s="226">
        <f>IF(COUNT(재적현황!$H$12)&gt;0,재적현황!$H$12,"")</f>
      </c>
      <c r="H193" s="226">
        <f>IF(COUNT(재적현황!$H$12)&gt;0,재적현황!$H$12,"")</f>
      </c>
      <c r="I193" s="226">
        <f>IF(COUNT(재적현황!$H$12)&gt;0,재적현황!$H$12,"")</f>
      </c>
      <c r="J193" s="227">
        <f>IF(COUNT(재적현황!$H$12)&gt;0,재적현황!$H$12,"")</f>
      </c>
      <c r="K193" s="225">
        <f>IF(COUNT(재적현황!$K$12)&gt;0,재적현황!$K$12,"")</f>
      </c>
      <c r="L193" s="226">
        <f>IF(COUNT(재적현황!$K$12)&gt;0,재적현황!$K$12,"")</f>
      </c>
      <c r="M193" s="226">
        <f>IF(COUNT(재적현황!$K$12)&gt;0,재적현황!$K$12,"")</f>
      </c>
      <c r="N193" s="226">
        <f>IF(COUNT(재적현황!$N$12)&gt;0,재적현황!$N$12,"")</f>
      </c>
      <c r="O193" s="226">
        <f>IF(COUNT(재적현황!$N$12)&gt;0,재적현황!$N$12,"")</f>
      </c>
      <c r="P193" s="226">
        <f>IF(COUNT(재적현황!$N$12)&gt;0,재적현황!$N$12,"")</f>
      </c>
      <c r="Q193" s="226">
        <f>IF(COUNT(재적현황!$N$12)&gt;0,재적현황!$N$12,"")</f>
      </c>
      <c r="R193" s="227">
        <f>IF(COUNT(재적현황!$N$12)&gt;0,재적현황!$N$12,"")</f>
      </c>
      <c r="S193" s="226"/>
      <c r="T193" s="226">
        <f>IF(COUNT(재적현황!$N$12)&gt;0,재적현황!$N$12,"")</f>
      </c>
      <c r="U193" s="172">
        <f>IF(COUNT(재적현황!$N$10)&gt;0,재적현황!$N$10,"")</f>
      </c>
      <c r="V193" s="172">
        <f>IF(COUNT(재적현황!$N$12)&gt;0,재적현황!$N$12,"")</f>
      </c>
      <c r="W193" s="172">
        <f>IF(COUNT(재적현황!$N$14)&gt;0,재적현황!$N$14,"")</f>
      </c>
      <c r="X193" s="172">
        <f>IF(COUNT(재적현황!$N$14)&gt;0,재적현황!$N$14,"")</f>
      </c>
      <c r="Y193" s="202" t="s">
        <v>25</v>
      </c>
      <c r="Z193" s="97"/>
      <c r="AA193" s="98"/>
      <c r="AB193" s="98"/>
      <c r="AC193" s="98"/>
      <c r="AD193" s="98"/>
      <c r="AE193" s="98"/>
      <c r="AF193" s="98"/>
      <c r="AG193" s="98"/>
      <c r="AH193" s="98"/>
    </row>
    <row r="194" spans="1:34" ht="14.25">
      <c r="A194" s="175" t="s">
        <v>26</v>
      </c>
      <c r="B194" s="176"/>
      <c r="C194" s="213">
        <f>IF(COUNT(재적현황!$F$12)&gt;0,재적현황!$F$12,"")</f>
      </c>
      <c r="D194" s="212">
        <f>IF(COUNT(재적현황!$F$12)&gt;0,재적현황!$F$12,"")</f>
      </c>
      <c r="E194" s="212">
        <f>IF(COUNT(재적현황!$F$12)&gt;0,재적현황!$F$12,"")</f>
      </c>
      <c r="F194" s="212">
        <f>IF(COUNT(재적현황!$I$12)&gt;0,재적현황!$I$12,"")</f>
      </c>
      <c r="G194" s="212">
        <f>IF(COUNT(재적현황!$I$12)&gt;0,재적현황!$I$12,"")</f>
      </c>
      <c r="H194" s="212">
        <f>IF(COUNT(재적현황!$I$12)&gt;0,재적현황!$I$12,"")</f>
      </c>
      <c r="I194" s="212">
        <f>IF(COUNT(재적현황!$I$12)&gt;0,재적현황!$I$12,"")</f>
      </c>
      <c r="J194" s="214">
        <f>IF(COUNT(재적현황!$I$12)&gt;0,재적현황!$I$12,"")</f>
      </c>
      <c r="K194" s="213">
        <f>IF(COUNT(재적현황!$L$12)&gt;0,재적현황!$L$12,"")</f>
      </c>
      <c r="L194" s="212">
        <f>IF(COUNT(재적현황!$L$12)&gt;0,재적현황!$L$12,"")</f>
      </c>
      <c r="M194" s="212">
        <f>IF(COUNT(재적현황!$L$12)&gt;0,재적현황!$L$12,"")</f>
      </c>
      <c r="N194" s="212">
        <f>IF(COUNT(재적현황!$O$12)&gt;0,재적현황!$O$12,"")</f>
      </c>
      <c r="O194" s="212">
        <f>IF(COUNT(재적현황!$O$12)&gt;0,재적현황!$O$12,"")</f>
      </c>
      <c r="P194" s="212">
        <f>IF(COUNT(재적현황!$O$12)&gt;0,재적현황!$O$12,"")</f>
      </c>
      <c r="Q194" s="212">
        <f>IF(COUNT(재적현황!$O$12)&gt;0,재적현황!$O$12,"")</f>
      </c>
      <c r="R194" s="214">
        <f>IF(COUNT(재적현황!$O$12)&gt;0,재적현황!$O$12,"")</f>
      </c>
      <c r="S194" s="212"/>
      <c r="T194" s="212">
        <f>IF(COUNT(재적현황!$O$12)&gt;0,재적현황!$O$12,"")</f>
      </c>
      <c r="U194" s="166">
        <f>IF(COUNT(재적현황!$O$10)&gt;0,재적현황!$O$10,"")</f>
      </c>
      <c r="V194" s="166">
        <f>IF(COUNT(재적현황!$O$12)&gt;0,재적현황!$O$12,"")</f>
      </c>
      <c r="W194" s="166">
        <f>IF(COUNT(재적현황!$O$14)&gt;0,재적현황!$O$14,"")</f>
      </c>
      <c r="X194" s="166">
        <f>IF(COUNT(재적현황!$O$14)&gt;0,재적현황!$O$14,"")</f>
      </c>
      <c r="Y194" s="177">
        <f>IF(COUNT(T194)&gt;0,ROUND(SUM($T$60,$T$128,$T$196,$T$264)/재적현황!$P$14,2),"")</f>
      </c>
      <c r="Z194" s="97"/>
      <c r="AA194" s="98"/>
      <c r="AB194" s="98"/>
      <c r="AC194" s="98"/>
      <c r="AD194" s="98"/>
      <c r="AE194" s="98"/>
      <c r="AF194" s="98"/>
      <c r="AG194" s="98"/>
      <c r="AH194" s="98"/>
    </row>
    <row r="195" spans="1:34" ht="14.25">
      <c r="A195" s="175" t="s">
        <v>27</v>
      </c>
      <c r="B195" s="176"/>
      <c r="C195" s="213">
        <f>IF(COUNT(재적현황!$G$12)&gt;0,재적현황!$G$12,"")</f>
      </c>
      <c r="D195" s="212">
        <f>IF(COUNT(재적현황!$G$12)&gt;0,재적현황!$G$12,"")</f>
      </c>
      <c r="E195" s="212">
        <f>IF(COUNT(재적현황!$G$12)&gt;0,재적현황!$G$12,"")</f>
      </c>
      <c r="F195" s="212">
        <f>IF(COUNT(재적현황!$J$12)&gt;0,재적현황!$J$12,"")</f>
      </c>
      <c r="G195" s="212">
        <f>IF(COUNT(재적현황!$J$12)&gt;0,재적현황!$J$12,"")</f>
      </c>
      <c r="H195" s="212">
        <f>IF(COUNT(재적현황!$J$12)&gt;0,재적현황!$J$12,"")</f>
      </c>
      <c r="I195" s="212">
        <f>IF(COUNT(재적현황!$J$12)&gt;0,재적현황!$J$12,"")</f>
      </c>
      <c r="J195" s="214">
        <f>IF(COUNT(재적현황!$J$12)&gt;0,재적현황!$J$12,"")</f>
      </c>
      <c r="K195" s="213">
        <f>IF(COUNT(재적현황!$M$12)&gt;0,재적현황!$M$12,"")</f>
      </c>
      <c r="L195" s="212">
        <f>IF(COUNT(재적현황!$M$12)&gt;0,재적현황!$M$12,"")</f>
      </c>
      <c r="M195" s="212">
        <f>IF(COUNT(재적현황!$M$12)&gt;0,재적현황!$M$12,"")</f>
      </c>
      <c r="N195" s="212">
        <f>IF(COUNT(재적현황!$P$12)&gt;0,재적현황!$P$12,"")</f>
      </c>
      <c r="O195" s="212">
        <f>IF(COUNT(재적현황!$P$12)&gt;0,재적현황!$P$12,"")</f>
      </c>
      <c r="P195" s="212">
        <f>IF(COUNT(재적현황!$P$12)&gt;0,재적현황!$P$12,"")</f>
      </c>
      <c r="Q195" s="212">
        <f>IF(COUNT(재적현황!$P$12)&gt;0,재적현황!$P$12,"")</f>
      </c>
      <c r="R195" s="214">
        <f>IF(COUNT(재적현황!$P$12)&gt;0,재적현황!$P$12,"")</f>
      </c>
      <c r="S195" s="212"/>
      <c r="T195" s="212">
        <f>IF(COUNT(재적현황!$P$12)&gt;0,재적현황!$P$12,"")</f>
      </c>
      <c r="U195" s="166">
        <f>IF(COUNT(재적현황!$P$10)&gt;0,재적현황!$P$10,"")</f>
      </c>
      <c r="V195" s="166">
        <f>IF(COUNT(재적현황!$P$12)&gt;0,재적현황!$P$12,"")</f>
      </c>
      <c r="W195" s="166">
        <f>IF(COUNT(재적현황!$P$14)&gt;0,재적현황!$P$14,"")</f>
      </c>
      <c r="X195" s="166">
        <f>IF(COUNT(재적현황!$P$14)&gt;0,재적현황!$P$14,"")</f>
      </c>
      <c r="Y195" s="178" t="s">
        <v>28</v>
      </c>
      <c r="Z195" s="97"/>
      <c r="AA195" s="98"/>
      <c r="AB195" s="98"/>
      <c r="AC195" s="98"/>
      <c r="AD195" s="98"/>
      <c r="AE195" s="98"/>
      <c r="AF195" s="98"/>
      <c r="AG195" s="98"/>
      <c r="AH195" s="98"/>
    </row>
    <row r="196" spans="1:34" ht="14.25">
      <c r="A196" s="175" t="s">
        <v>29</v>
      </c>
      <c r="B196" s="176"/>
      <c r="C196" s="213">
        <f>IF(COUNT(C143:C192)&gt;0,SUM(C143:C192),"")</f>
      </c>
      <c r="D196" s="212">
        <f aca="true" t="shared" si="70" ref="D196:R196">IF(COUNT(D143:D192)&gt;0,SUM(D143:D192),"")</f>
      </c>
      <c r="E196" s="212">
        <f t="shared" si="70"/>
      </c>
      <c r="F196" s="212">
        <f t="shared" si="70"/>
      </c>
      <c r="G196" s="212">
        <f t="shared" si="70"/>
      </c>
      <c r="H196" s="212">
        <f t="shared" si="70"/>
      </c>
      <c r="I196" s="212">
        <f t="shared" si="70"/>
      </c>
      <c r="J196" s="214">
        <f t="shared" si="70"/>
      </c>
      <c r="K196" s="213">
        <f t="shared" si="70"/>
      </c>
      <c r="L196" s="212">
        <f t="shared" si="70"/>
      </c>
      <c r="M196" s="212">
        <f t="shared" si="70"/>
      </c>
      <c r="N196" s="212">
        <f t="shared" si="70"/>
      </c>
      <c r="O196" s="212">
        <f t="shared" si="70"/>
      </c>
      <c r="P196" s="212">
        <f t="shared" si="70"/>
      </c>
      <c r="Q196" s="212">
        <f t="shared" si="70"/>
      </c>
      <c r="R196" s="214">
        <f t="shared" si="70"/>
      </c>
      <c r="S196" s="212"/>
      <c r="T196" s="212">
        <f>IF(COUNT(T143:T192)&gt;0,SUM(T143:T192),"")</f>
      </c>
      <c r="U196" s="166"/>
      <c r="V196" s="166">
        <f>IF(COUNT(V143:V192)&gt;0,SUM(V143:V192),"")</f>
      </c>
      <c r="W196" s="166"/>
      <c r="X196" s="167"/>
      <c r="Y196" s="179">
        <f>IF(COUNT($T$143:$T$192)&gt;0,ROUND(AVERAGE($T$143:$T$192),2),"")</f>
      </c>
      <c r="Z196" s="97"/>
      <c r="AA196" s="98"/>
      <c r="AB196" s="98"/>
      <c r="AC196" s="98"/>
      <c r="AD196" s="98"/>
      <c r="AE196" s="98"/>
      <c r="AF196" s="98"/>
      <c r="AG196" s="98"/>
      <c r="AH196" s="98"/>
    </row>
    <row r="197" spans="1:34" ht="15" thickBot="1">
      <c r="A197" s="192" t="s">
        <v>30</v>
      </c>
      <c r="B197" s="193"/>
      <c r="C197" s="228">
        <f>IF(COUNT(C143:C192)&gt;0,ROUND(AVERAGE(C143:C192),2),"")</f>
      </c>
      <c r="D197" s="215">
        <f aca="true" t="shared" si="71" ref="D197:R197">IF(COUNT(D143:D192)&gt;0,ROUND(AVERAGE(D143:D192),2),"")</f>
      </c>
      <c r="E197" s="215">
        <f t="shared" si="71"/>
      </c>
      <c r="F197" s="215">
        <f t="shared" si="71"/>
      </c>
      <c r="G197" s="215">
        <f t="shared" si="71"/>
      </c>
      <c r="H197" s="215">
        <f t="shared" si="71"/>
      </c>
      <c r="I197" s="215"/>
      <c r="J197" s="229">
        <f t="shared" si="71"/>
      </c>
      <c r="K197" s="228">
        <f t="shared" si="71"/>
      </c>
      <c r="L197" s="215">
        <f t="shared" si="71"/>
      </c>
      <c r="M197" s="215">
        <f t="shared" si="71"/>
      </c>
      <c r="N197" s="215">
        <f t="shared" si="71"/>
      </c>
      <c r="O197" s="215">
        <f t="shared" si="71"/>
      </c>
      <c r="P197" s="215">
        <f t="shared" si="71"/>
      </c>
      <c r="Q197" s="215"/>
      <c r="R197" s="229">
        <f t="shared" si="71"/>
      </c>
      <c r="S197" s="215"/>
      <c r="T197" s="215">
        <f>IF(COUNT($T$143:$T$192)&gt;0,ROUND(AVERAGE($T$143:$T$192),2),"")</f>
      </c>
      <c r="U197" s="183"/>
      <c r="V197" s="201">
        <f>IF(COUNT($V$143:$V$192)&gt;0,ROUND(AVERAGE($V$143:$V$192),2),"")</f>
      </c>
      <c r="W197" s="168"/>
      <c r="X197" s="195"/>
      <c r="Y197" s="178" t="s">
        <v>31</v>
      </c>
      <c r="Z197" s="97"/>
      <c r="AA197" s="98"/>
      <c r="AB197" s="98"/>
      <c r="AC197" s="98"/>
      <c r="AD197" s="98"/>
      <c r="AE197" s="98"/>
      <c r="AF197" s="98"/>
      <c r="AG197" s="98"/>
      <c r="AH197" s="98"/>
    </row>
    <row r="198" spans="1:34" ht="14.25">
      <c r="A198" s="169" t="s">
        <v>32</v>
      </c>
      <c r="B198" s="170"/>
      <c r="C198" s="171"/>
      <c r="D198" s="172"/>
      <c r="E198" s="172">
        <f>IF(COUNT(E143:E192)&gt;0,COUNTIF(E143:E192,"&gt;=90"),"")</f>
      </c>
      <c r="F198" s="172"/>
      <c r="G198" s="172"/>
      <c r="H198" s="172">
        <f>IF(COUNT(H143:H192)&gt;0,COUNTIF(H143:H192,"&gt;=90"),"")</f>
      </c>
      <c r="I198" s="172"/>
      <c r="J198" s="173">
        <f>IF(COUNT(J143:J192)&gt;0,COUNTIF(J143:J192,"&gt;=90"),"")</f>
      </c>
      <c r="K198" s="171"/>
      <c r="L198" s="172"/>
      <c r="M198" s="172">
        <f>IF(COUNT(M143:M192)&gt;0,COUNTIF(M143:M192,"&gt;=90"),"")</f>
      </c>
      <c r="N198" s="172"/>
      <c r="O198" s="172"/>
      <c r="P198" s="172">
        <f>IF(COUNT(P143:P192)&gt;0,COUNTIF(P143:P192,"&gt;=90"),"")</f>
      </c>
      <c r="Q198" s="172"/>
      <c r="R198" s="173">
        <f>IF(COUNT(R143:R192)&gt;0,COUNTIF(R143:R192,"&gt;=90"),"")</f>
      </c>
      <c r="S198" s="172"/>
      <c r="T198" s="172">
        <f>IF(COUNT(T143:T192)&gt;0,COUNTIF(T143:T192,"&gt;=90"),"")</f>
      </c>
      <c r="U198" s="184" t="s">
        <v>33</v>
      </c>
      <c r="V198" s="185">
        <f>IF(COUNT(V143:V192)&gt;0,COUNTIF(V143:V192,5),"")</f>
      </c>
      <c r="W198" s="172"/>
      <c r="X198" s="173"/>
      <c r="Y198" s="177">
        <f>IF(COUNT(T196)&gt;0,ROUND(AVERAGE($Y$64,$Y$132,$Y$200,$Y$268),2),"")</f>
      </c>
      <c r="Z198" s="97"/>
      <c r="AA198" s="98"/>
      <c r="AB198" s="98"/>
      <c r="AC198" s="98"/>
      <c r="AD198" s="98"/>
      <c r="AE198" s="98"/>
      <c r="AF198" s="98"/>
      <c r="AG198" s="98"/>
      <c r="AH198" s="98"/>
    </row>
    <row r="199" spans="1:34" ht="14.25">
      <c r="A199" s="175" t="s">
        <v>34</v>
      </c>
      <c r="B199" s="176"/>
      <c r="C199" s="165"/>
      <c r="D199" s="166"/>
      <c r="E199" s="166">
        <f>IF(COUNT(E143:E192)&gt;0,COUNTIF(E143:E192,"&gt;=80")-E198,"")</f>
      </c>
      <c r="F199" s="166"/>
      <c r="G199" s="166"/>
      <c r="H199" s="166">
        <f>IF(COUNT(H143:H192)&gt;0,COUNTIF(H143:H192,"&gt;=80")-H198,"")</f>
      </c>
      <c r="I199" s="166"/>
      <c r="J199" s="167">
        <f>IF(COUNT(J143:J192)&gt;0,COUNTIF(J143:J192,"&gt;=80")-J198,"")</f>
      </c>
      <c r="K199" s="165"/>
      <c r="L199" s="166"/>
      <c r="M199" s="166">
        <f>IF(COUNT(M143:M192)&gt;0,COUNTIF(M143:M192,"&gt;=80")-M198,"")</f>
      </c>
      <c r="N199" s="166"/>
      <c r="O199" s="166"/>
      <c r="P199" s="166">
        <f>IF(COUNT(P143:P192)&gt;0,COUNTIF(P143:P192,"&gt;=80")-P198,"")</f>
      </c>
      <c r="Q199" s="166"/>
      <c r="R199" s="167">
        <f>IF(COUNT(R143:R192)&gt;0,COUNTIF(R143:R192,"&gt;=80")-R198,"")</f>
      </c>
      <c r="S199" s="166"/>
      <c r="T199" s="166">
        <f>IF(COUNT(T143:T192)&gt;0,COUNTIF(T143:T192,"&gt;=80")-T198,"")</f>
      </c>
      <c r="U199" s="186" t="s">
        <v>35</v>
      </c>
      <c r="V199" s="187">
        <f>IF(COUNT(V143:V192)&gt;0,COUNTIF(V143:V192,4),"")</f>
      </c>
      <c r="W199" s="166"/>
      <c r="X199" s="167"/>
      <c r="Y199" s="178" t="s">
        <v>36</v>
      </c>
      <c r="Z199" s="97"/>
      <c r="AA199" s="98"/>
      <c r="AB199" s="98"/>
      <c r="AC199" s="98"/>
      <c r="AD199" s="98"/>
      <c r="AE199" s="98"/>
      <c r="AF199" s="98"/>
      <c r="AG199" s="98"/>
      <c r="AH199" s="98"/>
    </row>
    <row r="200" spans="1:34" ht="15" thickBot="1">
      <c r="A200" s="175" t="s">
        <v>37</v>
      </c>
      <c r="B200" s="176"/>
      <c r="C200" s="165"/>
      <c r="D200" s="166"/>
      <c r="E200" s="166">
        <f>IF(COUNT(E143:E192)&gt;0,COUNTIF(E143:E192,"&gt;=70")-E198-E199,"")</f>
      </c>
      <c r="F200" s="166"/>
      <c r="G200" s="166"/>
      <c r="H200" s="166">
        <f>IF(COUNT(H143:H192)&gt;0,COUNTIF(H143:H192,"&gt;=70")-H198-H199,"")</f>
      </c>
      <c r="I200" s="166"/>
      <c r="J200" s="167">
        <f>IF(COUNT(J143:J192)&gt;0,COUNTIF(J143:J192,"&gt;=70")-J198-J199,"")</f>
      </c>
      <c r="K200" s="165"/>
      <c r="L200" s="166"/>
      <c r="M200" s="166">
        <f>IF(COUNT(M143:M192)&gt;0,COUNTIF(M143:M192,"&gt;=70")-M198-M199,"")</f>
      </c>
      <c r="N200" s="166"/>
      <c r="O200" s="166"/>
      <c r="P200" s="166">
        <f>IF(COUNT(P143:P192)&gt;0,COUNTIF(P143:P192,"&gt;=70")-P198-P199,"")</f>
      </c>
      <c r="Q200" s="166"/>
      <c r="R200" s="167">
        <f>IF(COUNT(R143:R192)&gt;0,COUNTIF(R143:R192,"&gt;=70")-R198-R199,"")</f>
      </c>
      <c r="S200" s="166"/>
      <c r="T200" s="166">
        <f>IF(COUNT(T143:T192)&gt;0,COUNTIF(T143:T192,"&gt;=70")-T198-T199,"")</f>
      </c>
      <c r="U200" s="186" t="s">
        <v>38</v>
      </c>
      <c r="V200" s="187">
        <f>IF(COUNT(V143:V192)&gt;0,COUNTIF(V143:V192,3),"")</f>
      </c>
      <c r="W200" s="166"/>
      <c r="X200" s="167"/>
      <c r="Y200" s="188">
        <f>IF(COUNT($V$143:$V$192)&gt;0,ROUND(AVERAGE($V$143:$V$192),2),"")</f>
      </c>
      <c r="Z200" s="97"/>
      <c r="AA200" s="98"/>
      <c r="AB200" s="98"/>
      <c r="AC200" s="98"/>
      <c r="AD200" s="98"/>
      <c r="AE200" s="98"/>
      <c r="AF200" s="98"/>
      <c r="AG200" s="98"/>
      <c r="AH200" s="98"/>
    </row>
    <row r="201" spans="1:34" ht="14.25">
      <c r="A201" s="175" t="s">
        <v>39</v>
      </c>
      <c r="B201" s="176"/>
      <c r="C201" s="165"/>
      <c r="D201" s="166"/>
      <c r="E201" s="166">
        <f>IF(COUNT(E143:E192)&gt;0,COUNTIF(E143:E192,"&gt;=60")-E198-E199-E200,"")</f>
      </c>
      <c r="F201" s="166"/>
      <c r="G201" s="166"/>
      <c r="H201" s="166">
        <f>IF(COUNT(H143:H192)&gt;0,COUNTIF(H143:H192,"&gt;=60")-H198-H199-H200,"")</f>
      </c>
      <c r="I201" s="166"/>
      <c r="J201" s="167">
        <f>IF(COUNT(J143:J192)&gt;0,COUNTIF(J143:J192,"&gt;=60")-J198-J199-J200,"")</f>
      </c>
      <c r="K201" s="165"/>
      <c r="L201" s="166"/>
      <c r="M201" s="166">
        <f>IF(COUNT(M143:M192)&gt;0,COUNTIF(M143:M192,"&gt;=60")-M198-M199-M200,"")</f>
      </c>
      <c r="N201" s="166"/>
      <c r="O201" s="166"/>
      <c r="P201" s="166">
        <f>IF(COUNT(P143:P192)&gt;0,COUNTIF(P143:P192,"&gt;=60")-P198-P199-P200,"")</f>
      </c>
      <c r="Q201" s="166"/>
      <c r="R201" s="167">
        <f>IF(COUNT(R143:R192)&gt;0,COUNTIF(R143:R192,"&gt;=60")-R198-R199-R200,"")</f>
      </c>
      <c r="S201" s="166"/>
      <c r="T201" s="166">
        <f>IF(COUNT(T143:T192)&gt;0,COUNTIF(T143:T192,"&gt;=60")-T198-T199-T200,"")</f>
      </c>
      <c r="U201" s="186" t="s">
        <v>40</v>
      </c>
      <c r="V201" s="187">
        <f>IF(COUNT(V143:V192)&gt;0,COUNTIF(V143:V192,2),"")</f>
      </c>
      <c r="W201" s="166"/>
      <c r="X201" s="167"/>
      <c r="Y201" s="164"/>
      <c r="Z201" s="97"/>
      <c r="AA201" s="98"/>
      <c r="AB201" s="98"/>
      <c r="AC201" s="98"/>
      <c r="AD201" s="98"/>
      <c r="AE201" s="98"/>
      <c r="AF201" s="98"/>
      <c r="AG201" s="98"/>
      <c r="AH201" s="98"/>
    </row>
    <row r="202" spans="1:34" ht="15" thickBot="1">
      <c r="A202" s="175" t="s">
        <v>41</v>
      </c>
      <c r="B202" s="176"/>
      <c r="C202" s="165"/>
      <c r="D202" s="166"/>
      <c r="E202" s="166">
        <f>IF(COUNT(E143:E192)&gt;0,COUNTIF(E143:E192,"&gt;=50")-E198-E199-E200-E201,"")</f>
      </c>
      <c r="F202" s="166"/>
      <c r="G202" s="166"/>
      <c r="H202" s="166">
        <f>IF(COUNT(H143:H192)&gt;0,COUNTIF(H143:H192,"&gt;=50")-H198-H199-H200-H201,"")</f>
      </c>
      <c r="I202" s="166"/>
      <c r="J202" s="167">
        <f>IF(COUNT(J143:J192)&gt;0,COUNTIF(J143:J192,"&gt;=50")-J198-J199-J200-J201,"")</f>
      </c>
      <c r="K202" s="165"/>
      <c r="L202" s="166"/>
      <c r="M202" s="166">
        <f>IF(COUNT(M143:M192)&gt;0,COUNTIF(M143:M192,"&gt;=50")-M198-M199-M200-M201,"")</f>
      </c>
      <c r="N202" s="166"/>
      <c r="O202" s="166"/>
      <c r="P202" s="166">
        <f>IF(COUNT(P143:P192)&gt;0,COUNTIF(P143:P192,"&gt;=50")-P198-P199-P200-P201,"")</f>
      </c>
      <c r="Q202" s="166"/>
      <c r="R202" s="167">
        <f>IF(COUNT(R143:R192)&gt;0,COUNTIF(R143:R192,"&gt;=50")-R198-R199-R200-R201,"")</f>
      </c>
      <c r="S202" s="166"/>
      <c r="T202" s="166">
        <f>IF(COUNT(T143:T192)&gt;0,COUNTIF(T143:T192,"&gt;=50")-T198-T199-T200-T201,"")</f>
      </c>
      <c r="U202" s="189" t="s">
        <v>42</v>
      </c>
      <c r="V202" s="190">
        <f>IF(COUNT(V143:V192)&gt;0,COUNTIF(V143:V192,1),"")</f>
      </c>
      <c r="W202" s="166"/>
      <c r="X202" s="167"/>
      <c r="Y202" s="164"/>
      <c r="Z202" s="97"/>
      <c r="AA202" s="98"/>
      <c r="AB202" s="98"/>
      <c r="AC202" s="98"/>
      <c r="AD202" s="98"/>
      <c r="AE202" s="98"/>
      <c r="AF202" s="98"/>
      <c r="AG202" s="98"/>
      <c r="AH202" s="98"/>
    </row>
    <row r="203" spans="1:34" ht="15" thickBot="1">
      <c r="A203" s="175" t="s">
        <v>43</v>
      </c>
      <c r="B203" s="176"/>
      <c r="C203" s="165"/>
      <c r="D203" s="166"/>
      <c r="E203" s="166">
        <f>IF(COUNT(E143:E192)&gt;0,COUNTIF(E143:E192,"&gt;=40")-E198-E199-E200-E201-E202,"")</f>
      </c>
      <c r="F203" s="166"/>
      <c r="G203" s="166"/>
      <c r="H203" s="166">
        <f>IF(COUNT(H143:H192)&gt;0,COUNTIF(H143:H192,"&gt;=40")-H198-H199-H200-H201-H202,"")</f>
      </c>
      <c r="I203" s="166"/>
      <c r="J203" s="167">
        <f>IF(COUNT(J143:J192)&gt;0,COUNTIF(J143:J192,"&gt;=40")-J198-J199-J200-J201-J202,"")</f>
      </c>
      <c r="K203" s="165"/>
      <c r="L203" s="166"/>
      <c r="M203" s="166">
        <f>IF(COUNT(M143:M192)&gt;0,COUNTIF(M143:M192,"&gt;=40")-M198-M199-M200-M201-M202,"")</f>
      </c>
      <c r="N203" s="166"/>
      <c r="O203" s="166"/>
      <c r="P203" s="166">
        <f>IF(COUNT(P143:P192)&gt;0,COUNTIF(P143:P192,"&gt;=40")-P198-P199-P200-P201-P202,"")</f>
      </c>
      <c r="Q203" s="166"/>
      <c r="R203" s="167">
        <f>IF(COUNT(R143:R192)&gt;0,COUNTIF(R143:R192,"&gt;=40")-R198-R199-R200-R201-R202,"")</f>
      </c>
      <c r="S203" s="166"/>
      <c r="T203" s="166">
        <f>IF(COUNT(T143:T192)&gt;0,COUNTIF(T143:T192,"&gt;=40")-T198-T199-T200-T201-T202,"")</f>
      </c>
      <c r="U203" s="234" t="s">
        <v>19</v>
      </c>
      <c r="V203" s="191">
        <f>IF(COUNT(V198:V202)&gt;0,SUM(V198:V202),"")</f>
      </c>
      <c r="W203" s="166"/>
      <c r="X203" s="167"/>
      <c r="Y203" s="164"/>
      <c r="Z203" s="97"/>
      <c r="AA203" s="98"/>
      <c r="AB203" s="98"/>
      <c r="AC203" s="98"/>
      <c r="AD203" s="98"/>
      <c r="AE203" s="98"/>
      <c r="AF203" s="98"/>
      <c r="AG203" s="98"/>
      <c r="AH203" s="98"/>
    </row>
    <row r="204" spans="1:34" ht="15" thickBot="1">
      <c r="A204" s="192" t="s">
        <v>44</v>
      </c>
      <c r="B204" s="193"/>
      <c r="C204" s="194"/>
      <c r="D204" s="168"/>
      <c r="E204" s="168">
        <f>IF(COUNT(E143:E192)&gt;0,COUNTIF(E143:E192,"&lt;=39"),"")</f>
      </c>
      <c r="F204" s="168"/>
      <c r="G204" s="168"/>
      <c r="H204" s="168">
        <f>IF(COUNT(H143:H192)&gt;0,COUNTIF(H143:H192,"&lt;=39"),"")</f>
      </c>
      <c r="I204" s="168"/>
      <c r="J204" s="195">
        <f>IF(COUNT(J143:J192)&gt;0,COUNTIF(J143:J192,"&lt;=39"),"")</f>
      </c>
      <c r="K204" s="194"/>
      <c r="L204" s="168"/>
      <c r="M204" s="168">
        <f>IF(COUNT(M143:M192)&gt;0,COUNTIF(M143:M192,"&lt;=39"),"")</f>
      </c>
      <c r="N204" s="168"/>
      <c r="O204" s="168"/>
      <c r="P204" s="168">
        <f>IF(COUNT(P143:P192)&gt;0,COUNTIF(P143:P192,"&lt;=39"),"")</f>
      </c>
      <c r="Q204" s="168"/>
      <c r="R204" s="195">
        <f>IF(COUNT(R143:R192)&gt;0,COUNTIF(R143:R192,"&lt;=39"),"")</f>
      </c>
      <c r="S204" s="168"/>
      <c r="T204" s="168">
        <f>IF(COUNT(T143:T192)&gt;0,COUNTIF(T143:T192,"&lt;=39"),"")</f>
      </c>
      <c r="U204" s="168"/>
      <c r="V204" s="168"/>
      <c r="W204" s="168"/>
      <c r="X204" s="195"/>
      <c r="Y204" s="196"/>
      <c r="Z204" s="97"/>
      <c r="AA204" s="98"/>
      <c r="AB204" s="98"/>
      <c r="AC204" s="98"/>
      <c r="AD204" s="98"/>
      <c r="AE204" s="98"/>
      <c r="AF204" s="98"/>
      <c r="AG204" s="98"/>
      <c r="AH204" s="98"/>
    </row>
    <row r="205" spans="1:34" ht="15" thickBot="1">
      <c r="A205" s="197" t="str">
        <f>IF(COUNTA(기초자료!$E$13)&gt;0,"("&amp;기초자료!$E$13&amp;")"&amp;"과 성적전표","")</f>
        <v>(미술)과 성적전표</v>
      </c>
      <c r="B205" s="198"/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29"/>
      <c r="AA205" s="129"/>
      <c r="AB205" s="99"/>
      <c r="AC205" s="99"/>
      <c r="AD205" s="99"/>
      <c r="AE205" s="99"/>
      <c r="AF205" s="99"/>
      <c r="AG205" s="99"/>
      <c r="AH205" s="99"/>
    </row>
    <row r="206" spans="1:34" ht="14.25">
      <c r="A206" s="133"/>
      <c r="B206" s="199"/>
      <c r="C206" s="130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5"/>
      <c r="P206" s="294" t="s">
        <v>78</v>
      </c>
      <c r="Q206" s="297" t="s">
        <v>50</v>
      </c>
      <c r="R206" s="298"/>
      <c r="S206" s="297" t="s">
        <v>79</v>
      </c>
      <c r="T206" s="298"/>
      <c r="U206" s="297" t="s">
        <v>80</v>
      </c>
      <c r="V206" s="299"/>
      <c r="W206" s="297" t="s">
        <v>81</v>
      </c>
      <c r="X206" s="300"/>
      <c r="Y206" s="144"/>
      <c r="Z206" s="131"/>
      <c r="AA206" s="129"/>
      <c r="AB206" s="99"/>
      <c r="AC206" s="99"/>
      <c r="AD206" s="99"/>
      <c r="AE206" s="99"/>
      <c r="AF206" s="99"/>
      <c r="AG206" s="99"/>
      <c r="AH206" s="99"/>
    </row>
    <row r="207" spans="1:34" ht="14.25">
      <c r="A207" s="133"/>
      <c r="B207" s="130" t="str">
        <f>IF(COUNTA(기초자료!$D$7)&gt;0,기초자료!$D$7&amp;"학년도","")</f>
        <v>99학년도</v>
      </c>
      <c r="C207" s="134"/>
      <c r="D207" s="130" t="str">
        <f>IF(COUNTA(기초자료!$J$7)&gt;0,"제"&amp;기초자료!$J$7&amp;"학년"&amp;재적현황!$D$10&amp;"반","")</f>
        <v>제1학년1반</v>
      </c>
      <c r="E207" s="130"/>
      <c r="F207" s="134"/>
      <c r="G207" s="199"/>
      <c r="H207" s="199"/>
      <c r="I207" s="130" t="str">
        <f>IF(기초자료!$D$7&gt;0,"학과담임","")</f>
        <v>학과담임</v>
      </c>
      <c r="J207" s="130"/>
      <c r="K207" s="199"/>
      <c r="L207" s="130" t="str">
        <f>IF(COUNTA(기초자료!$E$14)&gt;0,기초자료!$E$14&amp;"(인)","")</f>
        <v>맹 범 호(인)</v>
      </c>
      <c r="M207" s="130"/>
      <c r="N207" s="199"/>
      <c r="O207" s="135"/>
      <c r="P207" s="295"/>
      <c r="Q207" s="301"/>
      <c r="R207" s="302"/>
      <c r="S207" s="282"/>
      <c r="T207" s="302"/>
      <c r="U207" s="282"/>
      <c r="V207" s="283"/>
      <c r="W207" s="286"/>
      <c r="X207" s="287"/>
      <c r="Y207" s="144"/>
      <c r="Z207" s="131"/>
      <c r="AA207" s="129"/>
      <c r="AB207" s="99"/>
      <c r="AC207" s="99"/>
      <c r="AD207" s="99"/>
      <c r="AE207" s="99"/>
      <c r="AF207" s="99"/>
      <c r="AG207" s="99"/>
      <c r="AH207" s="99"/>
    </row>
    <row r="208" spans="1:34" ht="15" thickBot="1">
      <c r="A208" s="136"/>
      <c r="B208" s="137"/>
      <c r="C208" s="138"/>
      <c r="D208" s="138"/>
      <c r="E208" s="200"/>
      <c r="F208" s="138"/>
      <c r="G208" s="138"/>
      <c r="H208" s="138"/>
      <c r="I208" s="138"/>
      <c r="J208" s="138"/>
      <c r="K208" s="138"/>
      <c r="L208" s="138"/>
      <c r="M208" s="138"/>
      <c r="N208" s="138"/>
      <c r="O208" s="140"/>
      <c r="P208" s="296"/>
      <c r="Q208" s="303"/>
      <c r="R208" s="304"/>
      <c r="S208" s="303"/>
      <c r="T208" s="304"/>
      <c r="U208" s="284"/>
      <c r="V208" s="285"/>
      <c r="W208" s="284"/>
      <c r="X208" s="288"/>
      <c r="Y208" s="145"/>
      <c r="Z208" s="131"/>
      <c r="AA208" s="129"/>
      <c r="AB208" s="99"/>
      <c r="AC208" s="99"/>
      <c r="AD208" s="99"/>
      <c r="AE208" s="99"/>
      <c r="AF208" s="99"/>
      <c r="AG208" s="99"/>
      <c r="AH208" s="99"/>
    </row>
    <row r="209" spans="1:34" ht="22.5" customHeight="1" thickBot="1">
      <c r="A209" s="289" t="s">
        <v>116</v>
      </c>
      <c r="B209" s="291" t="s">
        <v>117</v>
      </c>
      <c r="C209" s="279" t="s">
        <v>118</v>
      </c>
      <c r="D209" s="280"/>
      <c r="E209" s="280"/>
      <c r="F209" s="293" t="s">
        <v>72</v>
      </c>
      <c r="G209" s="280"/>
      <c r="H209" s="280"/>
      <c r="I209" s="277" t="s">
        <v>68</v>
      </c>
      <c r="J209" s="277" t="s">
        <v>69</v>
      </c>
      <c r="K209" s="293" t="s">
        <v>75</v>
      </c>
      <c r="L209" s="280"/>
      <c r="M209" s="280"/>
      <c r="N209" s="293" t="s">
        <v>76</v>
      </c>
      <c r="O209" s="280"/>
      <c r="P209" s="280"/>
      <c r="Q209" s="277" t="s">
        <v>68</v>
      </c>
      <c r="R209" s="277" t="s">
        <v>69</v>
      </c>
      <c r="S209" s="279" t="s">
        <v>119</v>
      </c>
      <c r="T209" s="280"/>
      <c r="U209" s="280"/>
      <c r="V209" s="280"/>
      <c r="W209" s="280"/>
      <c r="X209" s="280"/>
      <c r="Y209" s="281"/>
      <c r="Z209" s="122"/>
      <c r="AA209" s="97"/>
      <c r="AB209" s="99"/>
      <c r="AC209" s="99"/>
      <c r="AD209" s="99"/>
      <c r="AE209" s="99"/>
      <c r="AF209" s="99"/>
      <c r="AG209" s="99"/>
      <c r="AH209" s="99"/>
    </row>
    <row r="210" spans="1:34" ht="43.5" thickBot="1">
      <c r="A210" s="290"/>
      <c r="B210" s="292"/>
      <c r="C210" s="123" t="s">
        <v>73</v>
      </c>
      <c r="D210" s="124" t="s">
        <v>74</v>
      </c>
      <c r="E210" s="124" t="s">
        <v>50</v>
      </c>
      <c r="F210" s="123" t="s">
        <v>73</v>
      </c>
      <c r="G210" s="124" t="s">
        <v>74</v>
      </c>
      <c r="H210" s="126" t="s">
        <v>50</v>
      </c>
      <c r="I210" s="278"/>
      <c r="J210" s="278"/>
      <c r="K210" s="123" t="s">
        <v>73</v>
      </c>
      <c r="L210" s="124" t="s">
        <v>74</v>
      </c>
      <c r="M210" s="124" t="s">
        <v>50</v>
      </c>
      <c r="N210" s="123" t="s">
        <v>73</v>
      </c>
      <c r="O210" s="124" t="s">
        <v>74</v>
      </c>
      <c r="P210" s="126" t="s">
        <v>50</v>
      </c>
      <c r="Q210" s="278"/>
      <c r="R210" s="278"/>
      <c r="S210" s="124" t="s">
        <v>68</v>
      </c>
      <c r="T210" s="124" t="s">
        <v>69</v>
      </c>
      <c r="U210" s="124" t="s">
        <v>21</v>
      </c>
      <c r="V210" s="124" t="s">
        <v>22</v>
      </c>
      <c r="W210" s="124" t="s">
        <v>104</v>
      </c>
      <c r="X210" s="124" t="s">
        <v>23</v>
      </c>
      <c r="Y210" s="125" t="s">
        <v>70</v>
      </c>
      <c r="Z210" s="122"/>
      <c r="AA210" s="97"/>
      <c r="AB210" s="99"/>
      <c r="AC210" s="99"/>
      <c r="AD210" s="99"/>
      <c r="AE210" s="99"/>
      <c r="AF210" s="99"/>
      <c r="AG210" s="99"/>
      <c r="AH210" s="99"/>
    </row>
    <row r="211" spans="1:34" ht="14.25">
      <c r="A211" s="163">
        <f>IF(COUNTA(명렬표!L9)&gt;0,명렬표!L9,"")</f>
      </c>
      <c r="B211" s="164">
        <f>IF(COUNTA(명렬표!M9)&gt;0,명렬표!M9,"")</f>
      </c>
      <c r="C211" s="213">
        <f>IF(COUNTA(1학기중간!O213)&gt;0,1학기중간!O213,"")</f>
      </c>
      <c r="D211" s="212">
        <f>IF(COUNTA(1학기중간!R213)&gt;0,1학기중간!R213,"")</f>
      </c>
      <c r="E211" s="212">
        <f>IF(COUNT(C211:D211)&gt;0,SUM(C211:D211),"")</f>
      </c>
      <c r="F211" s="212">
        <f>IF(COUNTA(1학기말!P213)&gt;0,1학기말!P213,"")</f>
      </c>
      <c r="G211" s="212">
        <f>IF(COUNTA(1학기말!S213)&gt;0,1학기말!S213,"")</f>
      </c>
      <c r="H211" s="212">
        <f>IF(COUNT(F211:G211)&gt;0,SUM(F211:G211),"")</f>
      </c>
      <c r="I211" s="212">
        <f>IF(COUNT(E211,H211)&gt;0,SUM(E211,H211),"")</f>
      </c>
      <c r="J211" s="214">
        <f>IF(COUNT(E211,H211)&gt;0,ROUND(AVERAGE(E211,H211),1),"")</f>
      </c>
      <c r="K211" s="213">
        <f>IF(COUNTA(2학기중간!O213)&gt;0,2학기중간!O213,"")</f>
      </c>
      <c r="L211" s="212">
        <f>IF(COUNTA(2학기중간!R213)&gt;0,2학기중간!R213,"")</f>
      </c>
      <c r="M211" s="212">
        <f>IF(COUNT(K211:L211)&gt;0,SUM(K211:L211),"")</f>
      </c>
      <c r="N211" s="212">
        <f>IF(COUNTA(2학기말!O213)&gt;0,2학기말!O213,"")</f>
      </c>
      <c r="O211" s="212">
        <f>IF(COUNTA(2학기말!R213)&gt;0,2학기말!R213,"")</f>
      </c>
      <c r="P211" s="212">
        <f>IF(COUNT(N211:O211)&gt;0,SUM(N211:O211),"")</f>
      </c>
      <c r="Q211" s="212">
        <f aca="true" t="shared" si="72" ref="Q211:Q260">IF(COUNT(M211,P211)&gt;0,SUM(M211,P211),"")</f>
      </c>
      <c r="R211" s="214">
        <f>IF(COUNT(M211,P211)&gt;0,ROUND(AVERAGE(M211,P211),1),"")</f>
      </c>
      <c r="S211" s="212">
        <f>IF(COUNT(I211,Q211)&gt;0,SUM(I211,Q211),"")</f>
      </c>
      <c r="T211" s="212">
        <f>IF(COUNT(E211,H211,M211,P211)&gt;0,ROUND(AVERAGE(E211,H211,M211,P211),1),"")</f>
      </c>
      <c r="U211" s="166">
        <f>IF(COUNT(T211)&gt;0,IF(T211&gt;=90,"수",IF(T211&gt;=80,"우",IF(T211&gt;=70,"미",IF(T211&gt;=60,"양",IF(1&lt;T211&lt;60,"가"))))),"")</f>
      </c>
      <c r="V211" s="212">
        <f>IF(COUNT($T211)&gt;0,IF(U211="수",5,IF(U211="우",4,IF(U211="미",3,IF(U211="양",2,1)))),"")</f>
      </c>
      <c r="W211" s="166">
        <f aca="true" t="shared" si="73" ref="W211:W260">IF(COUNT(S211)&gt;0,RANK(S211,$S$7:$S$272),"")</f>
      </c>
      <c r="X211" s="166">
        <f aca="true" t="shared" si="74" ref="X211:X260">IF(COUNT(W211)&gt;0,COUNTIF($W$7:$W$272,W211),"")</f>
      </c>
      <c r="Y211" s="164"/>
      <c r="Z211" s="97"/>
      <c r="AA211" s="98">
        <f>IF(COUNT($T211)&gt;0,IF($T211&gt;=90,"수",IF($T211&gt;=80,"우",IF($T211&gt;=70,"미",IF($T211&gt;=60,"양","가")))),"")</f>
      </c>
      <c r="AB211" s="98">
        <f>IF(COUNT($T211)&gt;0,IF($T211&gt;=88,"수",IF($T211&gt;=77,"우",IF($T211&gt;=65,"미",IF($T211&gt;=53,"양","가")))),"")</f>
      </c>
      <c r="AC211" s="98">
        <f>IF(COUNT($T211)&gt;0,IF($T211&gt;=87,"수",IF($T211&gt;=73,"우",IF($T211&gt;=60,"미",IF($T211&gt;=47,"양","가")))),"")</f>
      </c>
      <c r="AD211" s="98">
        <f>IF(COUNT($T211)&gt;0,IF($T211&gt;=85,"수",IF($T211&gt;=70,"우",IF($T211&gt;=55,"미",IF($T211&gt;=40,"양","가")))),"")</f>
      </c>
      <c r="AE211" s="98">
        <f>IF(COUNT($T211)&gt;0,IF($T211&gt;=83,"수",IF($T211&gt;=67,"우",IF($T211&gt;=50,"미",IF($T211&gt;=33,"양","가")))),"")</f>
      </c>
      <c r="AF211" s="98">
        <f>IF(COUNT($T211)&gt;0,IF($T211&gt;=82,"수",IF($T211&gt;=63,"우",IF($T211&gt;=45,"미",IF($T211&gt;=27,"양","가")))),"")</f>
      </c>
      <c r="AG211" s="98">
        <f>IF(COUNT($T211)&gt;0,IF($T211&gt;=80,"수",IF($T211&gt;=60,"우",IF($T211&gt;=40,"미",IF($T211&gt;=20,"양","가")))),"")</f>
      </c>
      <c r="AH211" s="98"/>
    </row>
    <row r="212" spans="1:34" ht="14.25">
      <c r="A212" s="163">
        <f>IF(COUNTA(명렬표!L10)&gt;0,명렬표!L10,"")</f>
      </c>
      <c r="B212" s="164">
        <f>IF(COUNTA(명렬표!M10)&gt;0,명렬표!M10,"")</f>
      </c>
      <c r="C212" s="213">
        <f>IF(COUNTA(1학기중간!O214)&gt;0,1학기중간!O214,"")</f>
      </c>
      <c r="D212" s="212">
        <f>IF(COUNTA(1학기중간!R214)&gt;0,1학기중간!R214,"")</f>
      </c>
      <c r="E212" s="212">
        <f aca="true" t="shared" si="75" ref="E212:E259">IF(COUNT(C212:D212)&gt;0,SUM(C212:D212),"")</f>
      </c>
      <c r="F212" s="212">
        <f>IF(COUNTA(1학기말!P214)&gt;0,1학기말!P214,"")</f>
      </c>
      <c r="G212" s="212">
        <f>IF(COUNTA(1학기말!S214)&gt;0,1학기말!S214,"")</f>
      </c>
      <c r="H212" s="212">
        <f aca="true" t="shared" si="76" ref="H212:H259">IF(COUNT(F212:G212)&gt;0,SUM(F212:G212),"")</f>
      </c>
      <c r="I212" s="212">
        <f>IF(COUNT(E212,H212)&gt;0,SUM(E212,H212),"")</f>
      </c>
      <c r="J212" s="214">
        <f aca="true" t="shared" si="77" ref="J212:J260">IF(COUNT(E212,H212)&gt;0,ROUND(AVERAGE(E212,H212),1),"")</f>
      </c>
      <c r="K212" s="213">
        <f>IF(COUNTA(2학기중간!O214)&gt;0,2학기중간!O214,"")</f>
      </c>
      <c r="L212" s="212">
        <f>IF(COUNTA(2학기중간!R214)&gt;0,2학기중간!R214,"")</f>
      </c>
      <c r="M212" s="212">
        <f aca="true" t="shared" si="78" ref="M212:M259">IF(COUNT(K212:L212)&gt;0,SUM(K212:L212),"")</f>
      </c>
      <c r="N212" s="212">
        <f>IF(COUNTA(2학기말!O214)&gt;0,2학기말!O214,"")</f>
      </c>
      <c r="O212" s="212">
        <f>IF(COUNTA(2학기말!R214)&gt;0,2학기말!R214,"")</f>
      </c>
      <c r="P212" s="212">
        <f aca="true" t="shared" si="79" ref="P212:P259">IF(COUNT(N212:O212)&gt;0,SUM(N212:O212),"")</f>
      </c>
      <c r="Q212" s="212">
        <f t="shared" si="72"/>
      </c>
      <c r="R212" s="214">
        <f aca="true" t="shared" si="80" ref="R212:R260">IF(COUNT(M212,P212)&gt;0,ROUND(AVERAGE(M212,P212),1),"")</f>
      </c>
      <c r="S212" s="212">
        <f aca="true" t="shared" si="81" ref="S212:S260">IF(COUNT(I212,Q212)&gt;0,SUM(I212,Q212),"")</f>
      </c>
      <c r="T212" s="212">
        <f aca="true" t="shared" si="82" ref="T212:T260">IF(COUNT(E212,H212,M212,P212)&gt;0,ROUND(AVERAGE(E212,H212,M212,P212),1),"")</f>
      </c>
      <c r="U212" s="166">
        <f aca="true" t="shared" si="83" ref="U212:U260">IF(COUNT(T212)&gt;0,IF(T212&gt;=90,"수",IF(T212&gt;=80,"우",IF(T212&gt;=70,"미",IF(T212&gt;=60,"양",IF(1&lt;T212&lt;60,"가"))))),"")</f>
      </c>
      <c r="V212" s="212">
        <f aca="true" t="shared" si="84" ref="V212:V259">IF(COUNT($T212)&gt;0,IF(U212="수",5,IF(U212="우",4,IF(U212="미",3,IF(U212="양",2,1)))),"")</f>
      </c>
      <c r="W212" s="166">
        <f t="shared" si="73"/>
      </c>
      <c r="X212" s="166">
        <f t="shared" si="74"/>
      </c>
      <c r="Y212" s="164"/>
      <c r="Z212" s="97"/>
      <c r="AA212" s="98">
        <f aca="true" t="shared" si="85" ref="AA212:AA259">IF(COUNT($T212)&gt;0,IF($T212&gt;=90,"수",IF($T212&gt;=80,"우",IF($T212&gt;=70,"미",IF($T212&gt;=60,"양","가")))),"")</f>
      </c>
      <c r="AB212" s="98">
        <f aca="true" t="shared" si="86" ref="AB212:AB259">IF(COUNT($T212)&gt;0,IF($T212&gt;=88,"수",IF($T212&gt;=77,"우",IF($T212&gt;=65,"미",IF($T212&gt;=53,"양","가")))),"")</f>
      </c>
      <c r="AC212" s="98">
        <f aca="true" t="shared" si="87" ref="AC212:AC259">IF(COUNT($T212)&gt;0,IF($T212&gt;=87,"수",IF($T212&gt;=73,"우",IF($T212&gt;=60,"미",IF($T212&gt;=47,"양","가")))),"")</f>
      </c>
      <c r="AD212" s="98">
        <f aca="true" t="shared" si="88" ref="AD212:AD259">IF(COUNT($T212)&gt;0,IF($T212&gt;=85,"수",IF($T212&gt;=70,"우",IF($T212&gt;=55,"미",IF($T212&gt;=40,"양","가")))),"")</f>
      </c>
      <c r="AE212" s="98">
        <f aca="true" t="shared" si="89" ref="AE212:AE259">IF(COUNT($T212)&gt;0,IF($T212&gt;=83,"수",IF($T212&gt;=67,"우",IF($T212&gt;=50,"미",IF($T212&gt;=33,"양","가")))),"")</f>
      </c>
      <c r="AF212" s="98">
        <f aca="true" t="shared" si="90" ref="AF212:AF259">IF(COUNT($T212)&gt;0,IF($T212&gt;=82,"수",IF($T212&gt;=63,"우",IF($T212&gt;=45,"미",IF($T212&gt;=27,"양","가")))),"")</f>
      </c>
      <c r="AG212" s="98">
        <f aca="true" t="shared" si="91" ref="AG212:AG259">IF(COUNT($T212)&gt;0,IF($T212&gt;=80,"수",IF($T212&gt;=60,"우",IF($T212&gt;=40,"미",IF($T212&gt;=20,"양","가")))),"")</f>
      </c>
      <c r="AH212" s="98"/>
    </row>
    <row r="213" spans="1:34" ht="14.25">
      <c r="A213" s="163">
        <f>IF(COUNTA(명렬표!L11)&gt;0,명렬표!L11,"")</f>
      </c>
      <c r="B213" s="164">
        <f>IF(COUNTA(명렬표!M11)&gt;0,명렬표!M11,"")</f>
      </c>
      <c r="C213" s="213">
        <f>IF(COUNTA(1학기중간!O215)&gt;0,1학기중간!O215,"")</f>
      </c>
      <c r="D213" s="212">
        <f>IF(COUNTA(1학기중간!R215)&gt;0,1학기중간!R215,"")</f>
      </c>
      <c r="E213" s="212">
        <f t="shared" si="75"/>
      </c>
      <c r="F213" s="212">
        <f>IF(COUNTA(1학기말!P215)&gt;0,1학기말!P215,"")</f>
      </c>
      <c r="G213" s="212">
        <f>IF(COUNTA(1학기말!S215)&gt;0,1학기말!S215,"")</f>
      </c>
      <c r="H213" s="212">
        <f t="shared" si="76"/>
      </c>
      <c r="I213" s="212">
        <f>IF(COUNT(E213,H213)&gt;0,SUM(E213,H213),"")</f>
      </c>
      <c r="J213" s="214">
        <f t="shared" si="77"/>
      </c>
      <c r="K213" s="213">
        <f>IF(COUNTA(2학기중간!O215)&gt;0,2학기중간!O215,"")</f>
      </c>
      <c r="L213" s="212">
        <f>IF(COUNTA(2학기중간!R215)&gt;0,2학기중간!R215,"")</f>
      </c>
      <c r="M213" s="212">
        <f t="shared" si="78"/>
      </c>
      <c r="N213" s="212">
        <f>IF(COUNTA(2학기말!O215)&gt;0,2학기말!O215,"")</f>
      </c>
      <c r="O213" s="212">
        <f>IF(COUNTA(2학기말!R215)&gt;0,2학기말!R215,"")</f>
      </c>
      <c r="P213" s="212">
        <f t="shared" si="79"/>
      </c>
      <c r="Q213" s="212">
        <f t="shared" si="72"/>
      </c>
      <c r="R213" s="214">
        <f t="shared" si="80"/>
      </c>
      <c r="S213" s="212">
        <f t="shared" si="81"/>
      </c>
      <c r="T213" s="212">
        <f t="shared" si="82"/>
      </c>
      <c r="U213" s="166">
        <f t="shared" si="83"/>
      </c>
      <c r="V213" s="212">
        <f t="shared" si="84"/>
      </c>
      <c r="W213" s="166">
        <f t="shared" si="73"/>
      </c>
      <c r="X213" s="166">
        <f t="shared" si="74"/>
      </c>
      <c r="Y213" s="164"/>
      <c r="Z213" s="97"/>
      <c r="AA213" s="98">
        <f t="shared" si="85"/>
      </c>
      <c r="AB213" s="98">
        <f t="shared" si="86"/>
      </c>
      <c r="AC213" s="98">
        <f t="shared" si="87"/>
      </c>
      <c r="AD213" s="98">
        <f t="shared" si="88"/>
      </c>
      <c r="AE213" s="98">
        <f t="shared" si="89"/>
      </c>
      <c r="AF213" s="98">
        <f t="shared" si="90"/>
      </c>
      <c r="AG213" s="98">
        <f t="shared" si="91"/>
      </c>
      <c r="AH213" s="98"/>
    </row>
    <row r="214" spans="1:34" ht="14.25">
      <c r="A214" s="163">
        <f>IF(COUNTA(명렬표!L12)&gt;0,명렬표!L12,"")</f>
      </c>
      <c r="B214" s="164">
        <f>IF(COUNTA(명렬표!M12)&gt;0,명렬표!M12,"")</f>
      </c>
      <c r="C214" s="213">
        <f>IF(COUNTA(1학기중간!O216)&gt;0,1학기중간!O216,"")</f>
      </c>
      <c r="D214" s="212">
        <f>IF(COUNTA(1학기중간!R216)&gt;0,1학기중간!R216,"")</f>
      </c>
      <c r="E214" s="212">
        <f t="shared" si="75"/>
      </c>
      <c r="F214" s="212">
        <f>IF(COUNTA(1학기말!P216)&gt;0,1학기말!P216,"")</f>
      </c>
      <c r="G214" s="212">
        <f>IF(COUNTA(1학기말!S216)&gt;0,1학기말!S216,"")</f>
      </c>
      <c r="H214" s="212">
        <f t="shared" si="76"/>
      </c>
      <c r="I214" s="212">
        <f>IF(COUNT(E214,H214)&gt;0,SUM(E214,H214),"")</f>
      </c>
      <c r="J214" s="214">
        <f t="shared" si="77"/>
      </c>
      <c r="K214" s="213">
        <f>IF(COUNTA(2학기중간!O216)&gt;0,2학기중간!O216,"")</f>
      </c>
      <c r="L214" s="212">
        <f>IF(COUNTA(2학기중간!R216)&gt;0,2학기중간!R216,"")</f>
      </c>
      <c r="M214" s="212">
        <f t="shared" si="78"/>
      </c>
      <c r="N214" s="212">
        <f>IF(COUNTA(2학기말!O216)&gt;0,2학기말!O216,"")</f>
      </c>
      <c r="O214" s="212">
        <f>IF(COUNTA(2학기말!R216)&gt;0,2학기말!R216,"")</f>
      </c>
      <c r="P214" s="212">
        <f t="shared" si="79"/>
      </c>
      <c r="Q214" s="212">
        <f t="shared" si="72"/>
      </c>
      <c r="R214" s="214">
        <f t="shared" si="80"/>
      </c>
      <c r="S214" s="212">
        <f t="shared" si="81"/>
      </c>
      <c r="T214" s="212">
        <f t="shared" si="82"/>
      </c>
      <c r="U214" s="166">
        <f t="shared" si="83"/>
      </c>
      <c r="V214" s="212">
        <f t="shared" si="84"/>
      </c>
      <c r="W214" s="166">
        <f t="shared" si="73"/>
      </c>
      <c r="X214" s="166">
        <f t="shared" si="74"/>
      </c>
      <c r="Y214" s="164"/>
      <c r="Z214" s="97"/>
      <c r="AA214" s="98">
        <f t="shared" si="85"/>
      </c>
      <c r="AB214" s="98">
        <f t="shared" si="86"/>
      </c>
      <c r="AC214" s="98">
        <f t="shared" si="87"/>
      </c>
      <c r="AD214" s="98">
        <f t="shared" si="88"/>
      </c>
      <c r="AE214" s="98">
        <f t="shared" si="89"/>
      </c>
      <c r="AF214" s="98">
        <f t="shared" si="90"/>
      </c>
      <c r="AG214" s="98">
        <f t="shared" si="91"/>
      </c>
      <c r="AH214" s="98"/>
    </row>
    <row r="215" spans="1:34" ht="14.25">
      <c r="A215" s="163">
        <f>IF(COUNTA(명렬표!L13)&gt;0,명렬표!L13,"")</f>
      </c>
      <c r="B215" s="164">
        <f>IF(COUNTA(명렬표!M13)&gt;0,명렬표!M13,"")</f>
      </c>
      <c r="C215" s="213">
        <f>IF(COUNTA(1학기중간!O217)&gt;0,1학기중간!O217,"")</f>
      </c>
      <c r="D215" s="212">
        <f>IF(COUNTA(1학기중간!R217)&gt;0,1학기중간!R217,"")</f>
      </c>
      <c r="E215" s="212">
        <f t="shared" si="75"/>
      </c>
      <c r="F215" s="212">
        <f>IF(COUNTA(1학기말!P217)&gt;0,1학기말!P217,"")</f>
      </c>
      <c r="G215" s="212">
        <f>IF(COUNTA(1학기말!S217)&gt;0,1학기말!S217,"")</f>
      </c>
      <c r="H215" s="212">
        <f t="shared" si="76"/>
      </c>
      <c r="I215" s="212">
        <f>IF(COUNT(E215,H215)&gt;0,SUM(E215,H215),"")</f>
      </c>
      <c r="J215" s="214">
        <f t="shared" si="77"/>
      </c>
      <c r="K215" s="213">
        <f>IF(COUNTA(2학기중간!O217)&gt;0,2학기중간!O217,"")</f>
      </c>
      <c r="L215" s="212">
        <f>IF(COUNTA(2학기중간!R217)&gt;0,2학기중간!R217,"")</f>
      </c>
      <c r="M215" s="212">
        <f t="shared" si="78"/>
      </c>
      <c r="N215" s="212">
        <f>IF(COUNTA(2학기말!O217)&gt;0,2학기말!O217,"")</f>
      </c>
      <c r="O215" s="212">
        <f>IF(COUNTA(2학기말!R217)&gt;0,2학기말!R217,"")</f>
      </c>
      <c r="P215" s="212">
        <f t="shared" si="79"/>
      </c>
      <c r="Q215" s="212">
        <f t="shared" si="72"/>
      </c>
      <c r="R215" s="214">
        <f t="shared" si="80"/>
      </c>
      <c r="S215" s="212">
        <f t="shared" si="81"/>
      </c>
      <c r="T215" s="212">
        <f t="shared" si="82"/>
      </c>
      <c r="U215" s="166">
        <f t="shared" si="83"/>
      </c>
      <c r="V215" s="212">
        <f t="shared" si="84"/>
      </c>
      <c r="W215" s="166">
        <f t="shared" si="73"/>
      </c>
      <c r="X215" s="166">
        <f t="shared" si="74"/>
      </c>
      <c r="Y215" s="164"/>
      <c r="Z215" s="97"/>
      <c r="AA215" s="98">
        <f t="shared" si="85"/>
      </c>
      <c r="AB215" s="98">
        <f t="shared" si="86"/>
      </c>
      <c r="AC215" s="98">
        <f t="shared" si="87"/>
      </c>
      <c r="AD215" s="98">
        <f t="shared" si="88"/>
      </c>
      <c r="AE215" s="98">
        <f t="shared" si="89"/>
      </c>
      <c r="AF215" s="98">
        <f t="shared" si="90"/>
      </c>
      <c r="AG215" s="98">
        <f t="shared" si="91"/>
      </c>
      <c r="AH215" s="98"/>
    </row>
    <row r="216" spans="1:34" ht="14.25">
      <c r="A216" s="163">
        <f>IF(COUNTA(명렬표!L14)&gt;0,명렬표!L14,"")</f>
      </c>
      <c r="B216" s="164">
        <f>IF(COUNTA(명렬표!M14)&gt;0,명렬표!M14,"")</f>
      </c>
      <c r="C216" s="213">
        <f>IF(COUNTA(1학기중간!O218)&gt;0,1학기중간!O218,"")</f>
      </c>
      <c r="D216" s="212">
        <f>IF(COUNTA(1학기중간!R218)&gt;0,1학기중간!R218,"")</f>
      </c>
      <c r="E216" s="212">
        <f t="shared" si="75"/>
      </c>
      <c r="F216" s="212">
        <f>IF(COUNTA(1학기말!P218)&gt;0,1학기말!P218,"")</f>
      </c>
      <c r="G216" s="212">
        <f>IF(COUNTA(1학기말!S218)&gt;0,1학기말!S218,"")</f>
      </c>
      <c r="H216" s="212">
        <f t="shared" si="76"/>
      </c>
      <c r="I216" s="212">
        <f aca="true" t="shared" si="92" ref="I216:I259">IF(COUNT(F216:G216)&gt;0,SUM(E216,H216),"")</f>
      </c>
      <c r="J216" s="214">
        <f t="shared" si="77"/>
      </c>
      <c r="K216" s="213">
        <f>IF(COUNTA(2학기중간!O218)&gt;0,2학기중간!O218,"")</f>
      </c>
      <c r="L216" s="212">
        <f>IF(COUNTA(2학기중간!R218)&gt;0,2학기중간!R218,"")</f>
      </c>
      <c r="M216" s="212">
        <f t="shared" si="78"/>
      </c>
      <c r="N216" s="212">
        <f>IF(COUNTA(2학기말!O218)&gt;0,2학기말!O218,"")</f>
      </c>
      <c r="O216" s="212">
        <f>IF(COUNTA(2학기말!R218)&gt;0,2학기말!R218,"")</f>
      </c>
      <c r="P216" s="212">
        <f t="shared" si="79"/>
      </c>
      <c r="Q216" s="212">
        <f t="shared" si="72"/>
      </c>
      <c r="R216" s="214">
        <f t="shared" si="80"/>
      </c>
      <c r="S216" s="212">
        <f t="shared" si="81"/>
      </c>
      <c r="T216" s="212">
        <f t="shared" si="82"/>
      </c>
      <c r="U216" s="166">
        <f t="shared" si="83"/>
      </c>
      <c r="V216" s="212">
        <f t="shared" si="84"/>
      </c>
      <c r="W216" s="166">
        <f t="shared" si="73"/>
      </c>
      <c r="X216" s="166">
        <f t="shared" si="74"/>
      </c>
      <c r="Y216" s="164"/>
      <c r="Z216" s="97"/>
      <c r="AA216" s="98">
        <f t="shared" si="85"/>
      </c>
      <c r="AB216" s="98">
        <f t="shared" si="86"/>
      </c>
      <c r="AC216" s="98">
        <f t="shared" si="87"/>
      </c>
      <c r="AD216" s="98">
        <f t="shared" si="88"/>
      </c>
      <c r="AE216" s="98">
        <f t="shared" si="89"/>
      </c>
      <c r="AF216" s="98">
        <f t="shared" si="90"/>
      </c>
      <c r="AG216" s="98">
        <f t="shared" si="91"/>
      </c>
      <c r="AH216" s="98"/>
    </row>
    <row r="217" spans="1:34" ht="14.25">
      <c r="A217" s="163">
        <f>IF(COUNTA(명렬표!L15)&gt;0,명렬표!L15,"")</f>
      </c>
      <c r="B217" s="164">
        <f>IF(COUNTA(명렬표!M15)&gt;0,명렬표!M15,"")</f>
      </c>
      <c r="C217" s="213">
        <f>IF(COUNTA(1학기중간!O219)&gt;0,1학기중간!O219,"")</f>
      </c>
      <c r="D217" s="212">
        <f>IF(COUNTA(1학기중간!R219)&gt;0,1학기중간!R219,"")</f>
      </c>
      <c r="E217" s="212">
        <f t="shared" si="75"/>
      </c>
      <c r="F217" s="212">
        <f>IF(COUNTA(1학기말!P219)&gt;0,1학기말!P219,"")</f>
      </c>
      <c r="G217" s="212">
        <f>IF(COUNTA(1학기말!S219)&gt;0,1학기말!S219,"")</f>
      </c>
      <c r="H217" s="212">
        <f t="shared" si="76"/>
      </c>
      <c r="I217" s="212">
        <f t="shared" si="92"/>
      </c>
      <c r="J217" s="214">
        <f t="shared" si="77"/>
      </c>
      <c r="K217" s="213">
        <f>IF(COUNTA(2학기중간!O219)&gt;0,2학기중간!O219,"")</f>
      </c>
      <c r="L217" s="212">
        <f>IF(COUNTA(2학기중간!R219)&gt;0,2학기중간!R219,"")</f>
      </c>
      <c r="M217" s="212">
        <f t="shared" si="78"/>
      </c>
      <c r="N217" s="212">
        <f>IF(COUNTA(2학기말!O219)&gt;0,2학기말!O219,"")</f>
      </c>
      <c r="O217" s="212">
        <f>IF(COUNTA(2학기말!R219)&gt;0,2학기말!R219,"")</f>
      </c>
      <c r="P217" s="212">
        <f t="shared" si="79"/>
      </c>
      <c r="Q217" s="212">
        <f t="shared" si="72"/>
      </c>
      <c r="R217" s="214">
        <f t="shared" si="80"/>
      </c>
      <c r="S217" s="212">
        <f t="shared" si="81"/>
      </c>
      <c r="T217" s="212">
        <f t="shared" si="82"/>
      </c>
      <c r="U217" s="166">
        <f t="shared" si="83"/>
      </c>
      <c r="V217" s="212">
        <f t="shared" si="84"/>
      </c>
      <c r="W217" s="166">
        <f t="shared" si="73"/>
      </c>
      <c r="X217" s="166">
        <f t="shared" si="74"/>
      </c>
      <c r="Y217" s="164"/>
      <c r="Z217" s="97"/>
      <c r="AA217" s="98">
        <f t="shared" si="85"/>
      </c>
      <c r="AB217" s="98">
        <f t="shared" si="86"/>
      </c>
      <c r="AC217" s="98">
        <f t="shared" si="87"/>
      </c>
      <c r="AD217" s="98">
        <f t="shared" si="88"/>
      </c>
      <c r="AE217" s="98">
        <f t="shared" si="89"/>
      </c>
      <c r="AF217" s="98">
        <f t="shared" si="90"/>
      </c>
      <c r="AG217" s="98">
        <f t="shared" si="91"/>
      </c>
      <c r="AH217" s="98"/>
    </row>
    <row r="218" spans="1:34" ht="14.25">
      <c r="A218" s="163">
        <f>IF(COUNTA(명렬표!L16)&gt;0,명렬표!L16,"")</f>
      </c>
      <c r="B218" s="164">
        <f>IF(COUNTA(명렬표!M16)&gt;0,명렬표!M16,"")</f>
      </c>
      <c r="C218" s="213">
        <f>IF(COUNTA(1학기중간!O220)&gt;0,1학기중간!O220,"")</f>
      </c>
      <c r="D218" s="212">
        <f>IF(COUNTA(1학기중간!R220)&gt;0,1학기중간!R220,"")</f>
      </c>
      <c r="E218" s="212">
        <f t="shared" si="75"/>
      </c>
      <c r="F218" s="212">
        <f>IF(COUNTA(1학기말!P220)&gt;0,1학기말!P220,"")</f>
      </c>
      <c r="G218" s="212">
        <f>IF(COUNTA(1학기말!S220)&gt;0,1학기말!S220,"")</f>
      </c>
      <c r="H218" s="212">
        <f t="shared" si="76"/>
      </c>
      <c r="I218" s="212">
        <f t="shared" si="92"/>
      </c>
      <c r="J218" s="214">
        <f t="shared" si="77"/>
      </c>
      <c r="K218" s="213">
        <f>IF(COUNTA(2학기중간!O220)&gt;0,2학기중간!O220,"")</f>
      </c>
      <c r="L218" s="212">
        <f>IF(COUNTA(2학기중간!R220)&gt;0,2학기중간!R220,"")</f>
      </c>
      <c r="M218" s="212">
        <f t="shared" si="78"/>
      </c>
      <c r="N218" s="212">
        <f>IF(COUNTA(2학기말!O220)&gt;0,2학기말!O220,"")</f>
      </c>
      <c r="O218" s="212">
        <f>IF(COUNTA(2학기말!R220)&gt;0,2학기말!R220,"")</f>
      </c>
      <c r="P218" s="212">
        <f t="shared" si="79"/>
      </c>
      <c r="Q218" s="212">
        <f t="shared" si="72"/>
      </c>
      <c r="R218" s="214">
        <f t="shared" si="80"/>
      </c>
      <c r="S218" s="212">
        <f t="shared" si="81"/>
      </c>
      <c r="T218" s="212">
        <f t="shared" si="82"/>
      </c>
      <c r="U218" s="166">
        <f t="shared" si="83"/>
      </c>
      <c r="V218" s="212">
        <f t="shared" si="84"/>
      </c>
      <c r="W218" s="166">
        <f t="shared" si="73"/>
      </c>
      <c r="X218" s="166">
        <f t="shared" si="74"/>
      </c>
      <c r="Y218" s="164"/>
      <c r="Z218" s="97"/>
      <c r="AA218" s="98">
        <f t="shared" si="85"/>
      </c>
      <c r="AB218" s="98">
        <f t="shared" si="86"/>
      </c>
      <c r="AC218" s="98">
        <f t="shared" si="87"/>
      </c>
      <c r="AD218" s="98">
        <f t="shared" si="88"/>
      </c>
      <c r="AE218" s="98">
        <f t="shared" si="89"/>
      </c>
      <c r="AF218" s="98">
        <f t="shared" si="90"/>
      </c>
      <c r="AG218" s="98">
        <f t="shared" si="91"/>
      </c>
      <c r="AH218" s="98"/>
    </row>
    <row r="219" spans="1:34" ht="14.25">
      <c r="A219" s="163">
        <f>IF(COUNTA(명렬표!L17)&gt;0,명렬표!L17,"")</f>
      </c>
      <c r="B219" s="164">
        <f>IF(COUNTA(명렬표!M17)&gt;0,명렬표!M17,"")</f>
      </c>
      <c r="C219" s="213">
        <f>IF(COUNTA(1학기중간!O221)&gt;0,1학기중간!O221,"")</f>
      </c>
      <c r="D219" s="212">
        <f>IF(COUNTA(1학기중간!R221)&gt;0,1학기중간!R221,"")</f>
      </c>
      <c r="E219" s="212">
        <f t="shared" si="75"/>
      </c>
      <c r="F219" s="212">
        <f>IF(COUNTA(1학기말!P221)&gt;0,1학기말!P221,"")</f>
      </c>
      <c r="G219" s="212">
        <f>IF(COUNTA(1학기말!S221)&gt;0,1학기말!S221,"")</f>
      </c>
      <c r="H219" s="212">
        <f t="shared" si="76"/>
      </c>
      <c r="I219" s="212">
        <f t="shared" si="92"/>
      </c>
      <c r="J219" s="214">
        <f t="shared" si="77"/>
      </c>
      <c r="K219" s="213">
        <f>IF(COUNTA(2학기중간!O221)&gt;0,2학기중간!O221,"")</f>
      </c>
      <c r="L219" s="212">
        <f>IF(COUNTA(2학기중간!R221)&gt;0,2학기중간!R221,"")</f>
      </c>
      <c r="M219" s="212">
        <f t="shared" si="78"/>
      </c>
      <c r="N219" s="212">
        <f>IF(COUNTA(2학기말!O221)&gt;0,2학기말!O221,"")</f>
      </c>
      <c r="O219" s="212">
        <f>IF(COUNTA(2학기말!R221)&gt;0,2학기말!R221,"")</f>
      </c>
      <c r="P219" s="212">
        <f t="shared" si="79"/>
      </c>
      <c r="Q219" s="212">
        <f t="shared" si="72"/>
      </c>
      <c r="R219" s="214">
        <f t="shared" si="80"/>
      </c>
      <c r="S219" s="212">
        <f t="shared" si="81"/>
      </c>
      <c r="T219" s="212">
        <f t="shared" si="82"/>
      </c>
      <c r="U219" s="166">
        <f t="shared" si="83"/>
      </c>
      <c r="V219" s="212">
        <f t="shared" si="84"/>
      </c>
      <c r="W219" s="166">
        <f t="shared" si="73"/>
      </c>
      <c r="X219" s="166">
        <f t="shared" si="74"/>
      </c>
      <c r="Y219" s="164"/>
      <c r="Z219" s="97"/>
      <c r="AA219" s="98">
        <f t="shared" si="85"/>
      </c>
      <c r="AB219" s="98">
        <f t="shared" si="86"/>
      </c>
      <c r="AC219" s="98">
        <f t="shared" si="87"/>
      </c>
      <c r="AD219" s="98">
        <f t="shared" si="88"/>
      </c>
      <c r="AE219" s="98">
        <f t="shared" si="89"/>
      </c>
      <c r="AF219" s="98">
        <f t="shared" si="90"/>
      </c>
      <c r="AG219" s="98">
        <f t="shared" si="91"/>
      </c>
      <c r="AH219" s="98"/>
    </row>
    <row r="220" spans="1:34" ht="14.25">
      <c r="A220" s="163">
        <f>IF(COUNTA(명렬표!L18)&gt;0,명렬표!L18,"")</f>
      </c>
      <c r="B220" s="164">
        <f>IF(COUNTA(명렬표!M18)&gt;0,명렬표!M18,"")</f>
      </c>
      <c r="C220" s="213">
        <f>IF(COUNTA(1학기중간!O222)&gt;0,1학기중간!O222,"")</f>
      </c>
      <c r="D220" s="212">
        <f>IF(COUNTA(1학기중간!R222)&gt;0,1학기중간!R222,"")</f>
      </c>
      <c r="E220" s="212">
        <f t="shared" si="75"/>
      </c>
      <c r="F220" s="212">
        <f>IF(COUNTA(1학기말!P222)&gt;0,1학기말!P222,"")</f>
      </c>
      <c r="G220" s="212">
        <f>IF(COUNTA(1학기말!S222)&gt;0,1학기말!S222,"")</f>
      </c>
      <c r="H220" s="212">
        <f t="shared" si="76"/>
      </c>
      <c r="I220" s="212">
        <f t="shared" si="92"/>
      </c>
      <c r="J220" s="214">
        <f t="shared" si="77"/>
      </c>
      <c r="K220" s="213">
        <f>IF(COUNTA(2학기중간!O222)&gt;0,2학기중간!O222,"")</f>
      </c>
      <c r="L220" s="212">
        <f>IF(COUNTA(2학기중간!R222)&gt;0,2학기중간!R222,"")</f>
      </c>
      <c r="M220" s="212">
        <f t="shared" si="78"/>
      </c>
      <c r="N220" s="212">
        <f>IF(COUNTA(2학기말!O222)&gt;0,2학기말!O222,"")</f>
      </c>
      <c r="O220" s="212">
        <f>IF(COUNTA(2학기말!R222)&gt;0,2학기말!R222,"")</f>
      </c>
      <c r="P220" s="212">
        <f t="shared" si="79"/>
      </c>
      <c r="Q220" s="212">
        <f t="shared" si="72"/>
      </c>
      <c r="R220" s="214">
        <f t="shared" si="80"/>
      </c>
      <c r="S220" s="212">
        <f t="shared" si="81"/>
      </c>
      <c r="T220" s="212">
        <f t="shared" si="82"/>
      </c>
      <c r="U220" s="166">
        <f t="shared" si="83"/>
      </c>
      <c r="V220" s="212">
        <f t="shared" si="84"/>
      </c>
      <c r="W220" s="166">
        <f t="shared" si="73"/>
      </c>
      <c r="X220" s="166">
        <f t="shared" si="74"/>
      </c>
      <c r="Y220" s="164"/>
      <c r="Z220" s="97"/>
      <c r="AA220" s="98">
        <f t="shared" si="85"/>
      </c>
      <c r="AB220" s="98">
        <f t="shared" si="86"/>
      </c>
      <c r="AC220" s="98">
        <f t="shared" si="87"/>
      </c>
      <c r="AD220" s="98">
        <f t="shared" si="88"/>
      </c>
      <c r="AE220" s="98">
        <f t="shared" si="89"/>
      </c>
      <c r="AF220" s="98">
        <f t="shared" si="90"/>
      </c>
      <c r="AG220" s="98">
        <f t="shared" si="91"/>
      </c>
      <c r="AH220" s="98"/>
    </row>
    <row r="221" spans="1:34" ht="14.25">
      <c r="A221" s="163">
        <f>IF(COUNTA(명렬표!L19)&gt;0,명렬표!L19,"")</f>
      </c>
      <c r="B221" s="164">
        <f>IF(COUNTA(명렬표!M19)&gt;0,명렬표!M19,"")</f>
      </c>
      <c r="C221" s="213">
        <f>IF(COUNTA(1학기중간!O223)&gt;0,1학기중간!O223,"")</f>
      </c>
      <c r="D221" s="212">
        <f>IF(COUNTA(1학기중간!R223)&gt;0,1학기중간!R223,"")</f>
      </c>
      <c r="E221" s="212">
        <f t="shared" si="75"/>
      </c>
      <c r="F221" s="212">
        <f>IF(COUNTA(1학기말!P223)&gt;0,1학기말!P223,"")</f>
      </c>
      <c r="G221" s="212">
        <f>IF(COUNTA(1학기말!S223)&gt;0,1학기말!S223,"")</f>
      </c>
      <c r="H221" s="212">
        <f t="shared" si="76"/>
      </c>
      <c r="I221" s="212">
        <f t="shared" si="92"/>
      </c>
      <c r="J221" s="214">
        <f t="shared" si="77"/>
      </c>
      <c r="K221" s="213">
        <f>IF(COUNTA(2학기중간!O223)&gt;0,2학기중간!O223,"")</f>
      </c>
      <c r="L221" s="212">
        <f>IF(COUNTA(2학기중간!R223)&gt;0,2학기중간!R223,"")</f>
      </c>
      <c r="M221" s="212">
        <f t="shared" si="78"/>
      </c>
      <c r="N221" s="212">
        <f>IF(COUNTA(2학기말!O223)&gt;0,2학기말!O223,"")</f>
      </c>
      <c r="O221" s="212">
        <f>IF(COUNTA(2학기말!R223)&gt;0,2학기말!R223,"")</f>
      </c>
      <c r="P221" s="212">
        <f t="shared" si="79"/>
      </c>
      <c r="Q221" s="212">
        <f t="shared" si="72"/>
      </c>
      <c r="R221" s="214">
        <f t="shared" si="80"/>
      </c>
      <c r="S221" s="212">
        <f t="shared" si="81"/>
      </c>
      <c r="T221" s="212">
        <f t="shared" si="82"/>
      </c>
      <c r="U221" s="166">
        <f t="shared" si="83"/>
      </c>
      <c r="V221" s="212">
        <f t="shared" si="84"/>
      </c>
      <c r="W221" s="166">
        <f t="shared" si="73"/>
      </c>
      <c r="X221" s="166">
        <f t="shared" si="74"/>
      </c>
      <c r="Y221" s="164"/>
      <c r="Z221" s="97"/>
      <c r="AA221" s="98">
        <f t="shared" si="85"/>
      </c>
      <c r="AB221" s="98">
        <f t="shared" si="86"/>
      </c>
      <c r="AC221" s="98">
        <f t="shared" si="87"/>
      </c>
      <c r="AD221" s="98">
        <f t="shared" si="88"/>
      </c>
      <c r="AE221" s="98">
        <f t="shared" si="89"/>
      </c>
      <c r="AF221" s="98">
        <f t="shared" si="90"/>
      </c>
      <c r="AG221" s="98">
        <f t="shared" si="91"/>
      </c>
      <c r="AH221" s="98"/>
    </row>
    <row r="222" spans="1:34" ht="14.25">
      <c r="A222" s="163">
        <f>IF(COUNTA(명렬표!L20)&gt;0,명렬표!L20,"")</f>
      </c>
      <c r="B222" s="164">
        <f>IF(COUNTA(명렬표!M20)&gt;0,명렬표!M20,"")</f>
      </c>
      <c r="C222" s="213">
        <f>IF(COUNTA(1학기중간!O224)&gt;0,1학기중간!O224,"")</f>
      </c>
      <c r="D222" s="212">
        <f>IF(COUNTA(1학기중간!R224)&gt;0,1학기중간!R224,"")</f>
      </c>
      <c r="E222" s="212">
        <f t="shared" si="75"/>
      </c>
      <c r="F222" s="212">
        <f>IF(COUNTA(1학기말!P224)&gt;0,1학기말!P224,"")</f>
      </c>
      <c r="G222" s="212">
        <f>IF(COUNTA(1학기말!S224)&gt;0,1학기말!S224,"")</f>
      </c>
      <c r="H222" s="212">
        <f t="shared" si="76"/>
      </c>
      <c r="I222" s="212">
        <f t="shared" si="92"/>
      </c>
      <c r="J222" s="214">
        <f t="shared" si="77"/>
      </c>
      <c r="K222" s="213">
        <f>IF(COUNTA(2학기중간!O224)&gt;0,2학기중간!O224,"")</f>
      </c>
      <c r="L222" s="212">
        <f>IF(COUNTA(2학기중간!R224)&gt;0,2학기중간!R224,"")</f>
      </c>
      <c r="M222" s="212">
        <f t="shared" si="78"/>
      </c>
      <c r="N222" s="212">
        <f>IF(COUNTA(2학기말!O224)&gt;0,2학기말!O224,"")</f>
      </c>
      <c r="O222" s="212">
        <f>IF(COUNTA(2학기말!R224)&gt;0,2학기말!R224,"")</f>
      </c>
      <c r="P222" s="212">
        <f t="shared" si="79"/>
      </c>
      <c r="Q222" s="212">
        <f t="shared" si="72"/>
      </c>
      <c r="R222" s="214">
        <f t="shared" si="80"/>
      </c>
      <c r="S222" s="212">
        <f t="shared" si="81"/>
      </c>
      <c r="T222" s="212">
        <f t="shared" si="82"/>
      </c>
      <c r="U222" s="166">
        <f t="shared" si="83"/>
      </c>
      <c r="V222" s="212">
        <f t="shared" si="84"/>
      </c>
      <c r="W222" s="166">
        <f t="shared" si="73"/>
      </c>
      <c r="X222" s="166">
        <f t="shared" si="74"/>
      </c>
      <c r="Y222" s="164"/>
      <c r="Z222" s="97"/>
      <c r="AA222" s="98">
        <f t="shared" si="85"/>
      </c>
      <c r="AB222" s="98">
        <f t="shared" si="86"/>
      </c>
      <c r="AC222" s="98">
        <f t="shared" si="87"/>
      </c>
      <c r="AD222" s="98">
        <f t="shared" si="88"/>
      </c>
      <c r="AE222" s="98">
        <f t="shared" si="89"/>
      </c>
      <c r="AF222" s="98">
        <f t="shared" si="90"/>
      </c>
      <c r="AG222" s="98">
        <f t="shared" si="91"/>
      </c>
      <c r="AH222" s="98"/>
    </row>
    <row r="223" spans="1:34" ht="14.25">
      <c r="A223" s="163">
        <f>IF(COUNTA(명렬표!L21)&gt;0,명렬표!L21,"")</f>
      </c>
      <c r="B223" s="164">
        <f>IF(COUNTA(명렬표!M21)&gt;0,명렬표!M21,"")</f>
      </c>
      <c r="C223" s="213">
        <f>IF(COUNTA(1학기중간!O225)&gt;0,1학기중간!O225,"")</f>
      </c>
      <c r="D223" s="212">
        <f>IF(COUNTA(1학기중간!R225)&gt;0,1학기중간!R225,"")</f>
      </c>
      <c r="E223" s="212">
        <f t="shared" si="75"/>
      </c>
      <c r="F223" s="212">
        <f>IF(COUNTA(1학기말!P225)&gt;0,1학기말!P225,"")</f>
      </c>
      <c r="G223" s="212">
        <f>IF(COUNTA(1학기말!S225)&gt;0,1학기말!S225,"")</f>
      </c>
      <c r="H223" s="212">
        <f t="shared" si="76"/>
      </c>
      <c r="I223" s="212">
        <f t="shared" si="92"/>
      </c>
      <c r="J223" s="214">
        <f t="shared" si="77"/>
      </c>
      <c r="K223" s="213">
        <f>IF(COUNTA(2학기중간!O225)&gt;0,2학기중간!O225,"")</f>
      </c>
      <c r="L223" s="212">
        <f>IF(COUNTA(2학기중간!R225)&gt;0,2학기중간!R225,"")</f>
      </c>
      <c r="M223" s="212">
        <f t="shared" si="78"/>
      </c>
      <c r="N223" s="212">
        <f>IF(COUNTA(2학기말!O225)&gt;0,2학기말!O225,"")</f>
      </c>
      <c r="O223" s="212">
        <f>IF(COUNTA(2학기말!R225)&gt;0,2학기말!R225,"")</f>
      </c>
      <c r="P223" s="212">
        <f t="shared" si="79"/>
      </c>
      <c r="Q223" s="212">
        <f t="shared" si="72"/>
      </c>
      <c r="R223" s="214">
        <f t="shared" si="80"/>
      </c>
      <c r="S223" s="212">
        <f t="shared" si="81"/>
      </c>
      <c r="T223" s="212">
        <f t="shared" si="82"/>
      </c>
      <c r="U223" s="166">
        <f t="shared" si="83"/>
      </c>
      <c r="V223" s="212">
        <f t="shared" si="84"/>
      </c>
      <c r="W223" s="166">
        <f t="shared" si="73"/>
      </c>
      <c r="X223" s="166">
        <f t="shared" si="74"/>
      </c>
      <c r="Y223" s="164"/>
      <c r="Z223" s="97"/>
      <c r="AA223" s="98">
        <f t="shared" si="85"/>
      </c>
      <c r="AB223" s="98">
        <f t="shared" si="86"/>
      </c>
      <c r="AC223" s="98">
        <f t="shared" si="87"/>
      </c>
      <c r="AD223" s="98">
        <f t="shared" si="88"/>
      </c>
      <c r="AE223" s="98">
        <f t="shared" si="89"/>
      </c>
      <c r="AF223" s="98">
        <f t="shared" si="90"/>
      </c>
      <c r="AG223" s="98">
        <f t="shared" si="91"/>
      </c>
      <c r="AH223" s="98"/>
    </row>
    <row r="224" spans="1:34" ht="14.25">
      <c r="A224" s="163">
        <f>IF(COUNTA(명렬표!L22)&gt;0,명렬표!L22,"")</f>
      </c>
      <c r="B224" s="164">
        <f>IF(COUNTA(명렬표!M22)&gt;0,명렬표!M22,"")</f>
      </c>
      <c r="C224" s="213">
        <f>IF(COUNTA(1학기중간!O226)&gt;0,1학기중간!O226,"")</f>
      </c>
      <c r="D224" s="212">
        <f>IF(COUNTA(1학기중간!R226)&gt;0,1학기중간!R226,"")</f>
      </c>
      <c r="E224" s="212">
        <f t="shared" si="75"/>
      </c>
      <c r="F224" s="212">
        <f>IF(COUNTA(1학기말!P226)&gt;0,1학기말!P226,"")</f>
      </c>
      <c r="G224" s="212">
        <f>IF(COUNTA(1학기말!S226)&gt;0,1학기말!S226,"")</f>
      </c>
      <c r="H224" s="212">
        <f t="shared" si="76"/>
      </c>
      <c r="I224" s="212">
        <f t="shared" si="92"/>
      </c>
      <c r="J224" s="214">
        <f t="shared" si="77"/>
      </c>
      <c r="K224" s="213">
        <f>IF(COUNTA(2학기중간!O226)&gt;0,2학기중간!O226,"")</f>
      </c>
      <c r="L224" s="212">
        <f>IF(COUNTA(2학기중간!R226)&gt;0,2학기중간!R226,"")</f>
      </c>
      <c r="M224" s="212">
        <f t="shared" si="78"/>
      </c>
      <c r="N224" s="212">
        <f>IF(COUNTA(2학기말!O226)&gt;0,2학기말!O226,"")</f>
      </c>
      <c r="O224" s="212">
        <f>IF(COUNTA(2학기말!R226)&gt;0,2학기말!R226,"")</f>
      </c>
      <c r="P224" s="212">
        <f t="shared" si="79"/>
      </c>
      <c r="Q224" s="212">
        <f t="shared" si="72"/>
      </c>
      <c r="R224" s="214">
        <f t="shared" si="80"/>
      </c>
      <c r="S224" s="212">
        <f t="shared" si="81"/>
      </c>
      <c r="T224" s="212">
        <f t="shared" si="82"/>
      </c>
      <c r="U224" s="166">
        <f t="shared" si="83"/>
      </c>
      <c r="V224" s="212">
        <f t="shared" si="84"/>
      </c>
      <c r="W224" s="166">
        <f t="shared" si="73"/>
      </c>
      <c r="X224" s="166">
        <f t="shared" si="74"/>
      </c>
      <c r="Y224" s="164"/>
      <c r="Z224" s="97"/>
      <c r="AA224" s="98">
        <f t="shared" si="85"/>
      </c>
      <c r="AB224" s="98">
        <f t="shared" si="86"/>
      </c>
      <c r="AC224" s="98">
        <f t="shared" si="87"/>
      </c>
      <c r="AD224" s="98">
        <f t="shared" si="88"/>
      </c>
      <c r="AE224" s="98">
        <f t="shared" si="89"/>
      </c>
      <c r="AF224" s="98">
        <f t="shared" si="90"/>
      </c>
      <c r="AG224" s="98">
        <f t="shared" si="91"/>
      </c>
      <c r="AH224" s="98"/>
    </row>
    <row r="225" spans="1:34" ht="14.25">
      <c r="A225" s="163">
        <f>IF(COUNTA(명렬표!L23)&gt;0,명렬표!L23,"")</f>
      </c>
      <c r="B225" s="164">
        <f>IF(COUNTA(명렬표!M23)&gt;0,명렬표!M23,"")</f>
      </c>
      <c r="C225" s="213">
        <f>IF(COUNTA(1학기중간!O227)&gt;0,1학기중간!O227,"")</f>
      </c>
      <c r="D225" s="212">
        <f>IF(COUNTA(1학기중간!R227)&gt;0,1학기중간!R227,"")</f>
      </c>
      <c r="E225" s="212">
        <f t="shared" si="75"/>
      </c>
      <c r="F225" s="212">
        <f>IF(COUNTA(1학기말!P227)&gt;0,1학기말!P227,"")</f>
      </c>
      <c r="G225" s="212">
        <f>IF(COUNTA(1학기말!S227)&gt;0,1학기말!S227,"")</f>
      </c>
      <c r="H225" s="212">
        <f t="shared" si="76"/>
      </c>
      <c r="I225" s="212">
        <f t="shared" si="92"/>
      </c>
      <c r="J225" s="214">
        <f t="shared" si="77"/>
      </c>
      <c r="K225" s="213">
        <f>IF(COUNTA(2학기중간!O227)&gt;0,2학기중간!O227,"")</f>
      </c>
      <c r="L225" s="212">
        <f>IF(COUNTA(2학기중간!R227)&gt;0,2학기중간!R227,"")</f>
      </c>
      <c r="M225" s="212">
        <f t="shared" si="78"/>
      </c>
      <c r="N225" s="212">
        <f>IF(COUNTA(2학기말!O227)&gt;0,2학기말!O227,"")</f>
      </c>
      <c r="O225" s="212">
        <f>IF(COUNTA(2학기말!R227)&gt;0,2학기말!R227,"")</f>
      </c>
      <c r="P225" s="212">
        <f t="shared" si="79"/>
      </c>
      <c r="Q225" s="212">
        <f t="shared" si="72"/>
      </c>
      <c r="R225" s="214">
        <f t="shared" si="80"/>
      </c>
      <c r="S225" s="212">
        <f t="shared" si="81"/>
      </c>
      <c r="T225" s="212">
        <f t="shared" si="82"/>
      </c>
      <c r="U225" s="166">
        <f t="shared" si="83"/>
      </c>
      <c r="V225" s="212">
        <f t="shared" si="84"/>
      </c>
      <c r="W225" s="166">
        <f t="shared" si="73"/>
      </c>
      <c r="X225" s="166">
        <f t="shared" si="74"/>
      </c>
      <c r="Y225" s="164"/>
      <c r="Z225" s="97"/>
      <c r="AA225" s="98">
        <f t="shared" si="85"/>
      </c>
      <c r="AB225" s="98">
        <f t="shared" si="86"/>
      </c>
      <c r="AC225" s="98">
        <f t="shared" si="87"/>
      </c>
      <c r="AD225" s="98">
        <f t="shared" si="88"/>
      </c>
      <c r="AE225" s="98">
        <f t="shared" si="89"/>
      </c>
      <c r="AF225" s="98">
        <f t="shared" si="90"/>
      </c>
      <c r="AG225" s="98">
        <f t="shared" si="91"/>
      </c>
      <c r="AH225" s="98"/>
    </row>
    <row r="226" spans="1:34" ht="14.25">
      <c r="A226" s="163">
        <f>IF(COUNTA(명렬표!L24)&gt;0,명렬표!L24,"")</f>
      </c>
      <c r="B226" s="164">
        <f>IF(COUNTA(명렬표!M24)&gt;0,명렬표!M24,"")</f>
      </c>
      <c r="C226" s="213">
        <f>IF(COUNTA(1학기중간!O228)&gt;0,1학기중간!O228,"")</f>
      </c>
      <c r="D226" s="212">
        <f>IF(COUNTA(1학기중간!R228)&gt;0,1학기중간!R228,"")</f>
      </c>
      <c r="E226" s="212">
        <f t="shared" si="75"/>
      </c>
      <c r="F226" s="212">
        <f>IF(COUNTA(1학기말!P228)&gt;0,1학기말!P228,"")</f>
      </c>
      <c r="G226" s="212">
        <f>IF(COUNTA(1학기말!S228)&gt;0,1학기말!S228,"")</f>
      </c>
      <c r="H226" s="212">
        <f t="shared" si="76"/>
      </c>
      <c r="I226" s="212">
        <f t="shared" si="92"/>
      </c>
      <c r="J226" s="214">
        <f t="shared" si="77"/>
      </c>
      <c r="K226" s="213">
        <f>IF(COUNTA(2학기중간!O228)&gt;0,2학기중간!O228,"")</f>
      </c>
      <c r="L226" s="212">
        <f>IF(COUNTA(2학기중간!R228)&gt;0,2학기중간!R228,"")</f>
      </c>
      <c r="M226" s="212">
        <f t="shared" si="78"/>
      </c>
      <c r="N226" s="212">
        <f>IF(COUNTA(2학기말!O228)&gt;0,2학기말!O228,"")</f>
      </c>
      <c r="O226" s="212">
        <f>IF(COUNTA(2학기말!R228)&gt;0,2학기말!R228,"")</f>
      </c>
      <c r="P226" s="212">
        <f t="shared" si="79"/>
      </c>
      <c r="Q226" s="212">
        <f t="shared" si="72"/>
      </c>
      <c r="R226" s="214">
        <f t="shared" si="80"/>
      </c>
      <c r="S226" s="212">
        <f t="shared" si="81"/>
      </c>
      <c r="T226" s="212">
        <f t="shared" si="82"/>
      </c>
      <c r="U226" s="166">
        <f t="shared" si="83"/>
      </c>
      <c r="V226" s="212">
        <f t="shared" si="84"/>
      </c>
      <c r="W226" s="166">
        <f t="shared" si="73"/>
      </c>
      <c r="X226" s="166">
        <f t="shared" si="74"/>
      </c>
      <c r="Y226" s="164"/>
      <c r="Z226" s="97"/>
      <c r="AA226" s="98">
        <f t="shared" si="85"/>
      </c>
      <c r="AB226" s="98">
        <f t="shared" si="86"/>
      </c>
      <c r="AC226" s="98">
        <f t="shared" si="87"/>
      </c>
      <c r="AD226" s="98">
        <f t="shared" si="88"/>
      </c>
      <c r="AE226" s="98">
        <f t="shared" si="89"/>
      </c>
      <c r="AF226" s="98">
        <f t="shared" si="90"/>
      </c>
      <c r="AG226" s="98">
        <f t="shared" si="91"/>
      </c>
      <c r="AH226" s="98"/>
    </row>
    <row r="227" spans="1:34" ht="14.25">
      <c r="A227" s="163">
        <f>IF(COUNTA(명렬표!L25)&gt;0,명렬표!L25,"")</f>
      </c>
      <c r="B227" s="164">
        <f>IF(COUNTA(명렬표!M25)&gt;0,명렬표!M25,"")</f>
      </c>
      <c r="C227" s="213">
        <f>IF(COUNTA(1학기중간!O229)&gt;0,1학기중간!O229,"")</f>
      </c>
      <c r="D227" s="212">
        <f>IF(COUNTA(1학기중간!R229)&gt;0,1학기중간!R229,"")</f>
      </c>
      <c r="E227" s="212">
        <f t="shared" si="75"/>
      </c>
      <c r="F227" s="212">
        <f>IF(COUNTA(1학기말!P229)&gt;0,1학기말!P229,"")</f>
      </c>
      <c r="G227" s="212">
        <f>IF(COUNTA(1학기말!S229)&gt;0,1학기말!S229,"")</f>
      </c>
      <c r="H227" s="212">
        <f t="shared" si="76"/>
      </c>
      <c r="I227" s="212">
        <f t="shared" si="92"/>
      </c>
      <c r="J227" s="214">
        <f t="shared" si="77"/>
      </c>
      <c r="K227" s="213">
        <f>IF(COUNTA(2학기중간!O229)&gt;0,2학기중간!O229,"")</f>
      </c>
      <c r="L227" s="212">
        <f>IF(COUNTA(2학기중간!R229)&gt;0,2학기중간!R229,"")</f>
      </c>
      <c r="M227" s="212">
        <f t="shared" si="78"/>
      </c>
      <c r="N227" s="212">
        <f>IF(COUNTA(2학기말!O229)&gt;0,2학기말!O229,"")</f>
      </c>
      <c r="O227" s="212">
        <f>IF(COUNTA(2학기말!R229)&gt;0,2학기말!R229,"")</f>
      </c>
      <c r="P227" s="212">
        <f t="shared" si="79"/>
      </c>
      <c r="Q227" s="212">
        <f t="shared" si="72"/>
      </c>
      <c r="R227" s="214">
        <f t="shared" si="80"/>
      </c>
      <c r="S227" s="212">
        <f t="shared" si="81"/>
      </c>
      <c r="T227" s="212">
        <f t="shared" si="82"/>
      </c>
      <c r="U227" s="166">
        <f t="shared" si="83"/>
      </c>
      <c r="V227" s="212">
        <f t="shared" si="84"/>
      </c>
      <c r="W227" s="166">
        <f t="shared" si="73"/>
      </c>
      <c r="X227" s="166">
        <f t="shared" si="74"/>
      </c>
      <c r="Y227" s="164"/>
      <c r="Z227" s="97"/>
      <c r="AA227" s="98">
        <f t="shared" si="85"/>
      </c>
      <c r="AB227" s="98">
        <f t="shared" si="86"/>
      </c>
      <c r="AC227" s="98">
        <f t="shared" si="87"/>
      </c>
      <c r="AD227" s="98">
        <f t="shared" si="88"/>
      </c>
      <c r="AE227" s="98">
        <f t="shared" si="89"/>
      </c>
      <c r="AF227" s="98">
        <f t="shared" si="90"/>
      </c>
      <c r="AG227" s="98">
        <f t="shared" si="91"/>
      </c>
      <c r="AH227" s="98"/>
    </row>
    <row r="228" spans="1:34" ht="14.25">
      <c r="A228" s="163">
        <f>IF(COUNTA(명렬표!L26)&gt;0,명렬표!L26,"")</f>
      </c>
      <c r="B228" s="164">
        <f>IF(COUNTA(명렬표!M26)&gt;0,명렬표!M26,"")</f>
      </c>
      <c r="C228" s="213">
        <f>IF(COUNTA(1학기중간!O230)&gt;0,1학기중간!O230,"")</f>
      </c>
      <c r="D228" s="212">
        <f>IF(COUNTA(1학기중간!R230)&gt;0,1학기중간!R230,"")</f>
      </c>
      <c r="E228" s="212">
        <f t="shared" si="75"/>
      </c>
      <c r="F228" s="212">
        <f>IF(COUNTA(1학기말!P230)&gt;0,1학기말!P230,"")</f>
      </c>
      <c r="G228" s="212">
        <f>IF(COUNTA(1학기말!S230)&gt;0,1학기말!S230,"")</f>
      </c>
      <c r="H228" s="212">
        <f t="shared" si="76"/>
      </c>
      <c r="I228" s="212">
        <f t="shared" si="92"/>
      </c>
      <c r="J228" s="214">
        <f t="shared" si="77"/>
      </c>
      <c r="K228" s="213">
        <f>IF(COUNTA(2학기중간!O230)&gt;0,2학기중간!O230,"")</f>
      </c>
      <c r="L228" s="212">
        <f>IF(COUNTA(2학기중간!R230)&gt;0,2학기중간!R230,"")</f>
      </c>
      <c r="M228" s="212">
        <f t="shared" si="78"/>
      </c>
      <c r="N228" s="212">
        <f>IF(COUNTA(2학기말!O230)&gt;0,2학기말!O230,"")</f>
      </c>
      <c r="O228" s="212">
        <f>IF(COUNTA(2학기말!R230)&gt;0,2학기말!R230,"")</f>
      </c>
      <c r="P228" s="212">
        <f t="shared" si="79"/>
      </c>
      <c r="Q228" s="212">
        <f t="shared" si="72"/>
      </c>
      <c r="R228" s="214">
        <f t="shared" si="80"/>
      </c>
      <c r="S228" s="212">
        <f t="shared" si="81"/>
      </c>
      <c r="T228" s="212">
        <f t="shared" si="82"/>
      </c>
      <c r="U228" s="166">
        <f t="shared" si="83"/>
      </c>
      <c r="V228" s="212">
        <f t="shared" si="84"/>
      </c>
      <c r="W228" s="166">
        <f t="shared" si="73"/>
      </c>
      <c r="X228" s="166">
        <f t="shared" si="74"/>
      </c>
      <c r="Y228" s="164"/>
      <c r="Z228" s="97"/>
      <c r="AA228" s="98">
        <f t="shared" si="85"/>
      </c>
      <c r="AB228" s="98">
        <f t="shared" si="86"/>
      </c>
      <c r="AC228" s="98">
        <f t="shared" si="87"/>
      </c>
      <c r="AD228" s="98">
        <f t="shared" si="88"/>
      </c>
      <c r="AE228" s="98">
        <f t="shared" si="89"/>
      </c>
      <c r="AF228" s="98">
        <f t="shared" si="90"/>
      </c>
      <c r="AG228" s="98">
        <f t="shared" si="91"/>
      </c>
      <c r="AH228" s="98"/>
    </row>
    <row r="229" spans="1:34" ht="14.25">
      <c r="A229" s="163">
        <f>IF(COUNTA(명렬표!L27)&gt;0,명렬표!L27,"")</f>
      </c>
      <c r="B229" s="164">
        <f>IF(COUNTA(명렬표!M27)&gt;0,명렬표!M27,"")</f>
      </c>
      <c r="C229" s="213">
        <f>IF(COUNTA(1학기중간!O231)&gt;0,1학기중간!O231,"")</f>
      </c>
      <c r="D229" s="212">
        <f>IF(COUNTA(1학기중간!R231)&gt;0,1학기중간!R231,"")</f>
      </c>
      <c r="E229" s="212">
        <f t="shared" si="75"/>
      </c>
      <c r="F229" s="212">
        <f>IF(COUNTA(1학기말!P231)&gt;0,1학기말!P231,"")</f>
      </c>
      <c r="G229" s="212">
        <f>IF(COUNTA(1학기말!S231)&gt;0,1학기말!S231,"")</f>
      </c>
      <c r="H229" s="212">
        <f t="shared" si="76"/>
      </c>
      <c r="I229" s="212">
        <f t="shared" si="92"/>
      </c>
      <c r="J229" s="214">
        <f t="shared" si="77"/>
      </c>
      <c r="K229" s="213">
        <f>IF(COUNTA(2학기중간!O231)&gt;0,2학기중간!O231,"")</f>
      </c>
      <c r="L229" s="212">
        <f>IF(COUNTA(2학기중간!R231)&gt;0,2학기중간!R231,"")</f>
      </c>
      <c r="M229" s="212">
        <f t="shared" si="78"/>
      </c>
      <c r="N229" s="212">
        <f>IF(COUNTA(2학기말!O231)&gt;0,2학기말!O231,"")</f>
      </c>
      <c r="O229" s="212">
        <f>IF(COUNTA(2학기말!R231)&gt;0,2학기말!R231,"")</f>
      </c>
      <c r="P229" s="212">
        <f t="shared" si="79"/>
      </c>
      <c r="Q229" s="212">
        <f t="shared" si="72"/>
      </c>
      <c r="R229" s="214">
        <f t="shared" si="80"/>
      </c>
      <c r="S229" s="212">
        <f t="shared" si="81"/>
      </c>
      <c r="T229" s="212">
        <f t="shared" si="82"/>
      </c>
      <c r="U229" s="166">
        <f t="shared" si="83"/>
      </c>
      <c r="V229" s="212">
        <f t="shared" si="84"/>
      </c>
      <c r="W229" s="166">
        <f t="shared" si="73"/>
      </c>
      <c r="X229" s="166">
        <f t="shared" si="74"/>
      </c>
      <c r="Y229" s="164"/>
      <c r="Z229" s="97"/>
      <c r="AA229" s="98">
        <f t="shared" si="85"/>
      </c>
      <c r="AB229" s="98">
        <f t="shared" si="86"/>
      </c>
      <c r="AC229" s="98">
        <f t="shared" si="87"/>
      </c>
      <c r="AD229" s="98">
        <f t="shared" si="88"/>
      </c>
      <c r="AE229" s="98">
        <f t="shared" si="89"/>
      </c>
      <c r="AF229" s="98">
        <f t="shared" si="90"/>
      </c>
      <c r="AG229" s="98">
        <f t="shared" si="91"/>
      </c>
      <c r="AH229" s="98"/>
    </row>
    <row r="230" spans="1:34" ht="14.25">
      <c r="A230" s="163">
        <f>IF(COUNTA(명렬표!L28)&gt;0,명렬표!L28,"")</f>
      </c>
      <c r="B230" s="164">
        <f>IF(COUNTA(명렬표!M28)&gt;0,명렬표!M28,"")</f>
      </c>
      <c r="C230" s="213">
        <f>IF(COUNTA(1학기중간!O232)&gt;0,1학기중간!O232,"")</f>
      </c>
      <c r="D230" s="212">
        <f>IF(COUNTA(1학기중간!R232)&gt;0,1학기중간!R232,"")</f>
      </c>
      <c r="E230" s="212">
        <f t="shared" si="75"/>
      </c>
      <c r="F230" s="212">
        <f>IF(COUNTA(1학기말!P232)&gt;0,1학기말!P232,"")</f>
      </c>
      <c r="G230" s="212">
        <f>IF(COUNTA(1학기말!S232)&gt;0,1학기말!S232,"")</f>
      </c>
      <c r="H230" s="212">
        <f t="shared" si="76"/>
      </c>
      <c r="I230" s="212">
        <f t="shared" si="92"/>
      </c>
      <c r="J230" s="214">
        <f t="shared" si="77"/>
      </c>
      <c r="K230" s="213">
        <f>IF(COUNTA(2학기중간!O232)&gt;0,2학기중간!O232,"")</f>
      </c>
      <c r="L230" s="212">
        <f>IF(COUNTA(2학기중간!R232)&gt;0,2학기중간!R232,"")</f>
      </c>
      <c r="M230" s="212">
        <f t="shared" si="78"/>
      </c>
      <c r="N230" s="212">
        <f>IF(COUNTA(2학기말!O232)&gt;0,2학기말!O232,"")</f>
      </c>
      <c r="O230" s="212">
        <f>IF(COUNTA(2학기말!R232)&gt;0,2학기말!R232,"")</f>
      </c>
      <c r="P230" s="212">
        <f t="shared" si="79"/>
      </c>
      <c r="Q230" s="212">
        <f t="shared" si="72"/>
      </c>
      <c r="R230" s="214">
        <f t="shared" si="80"/>
      </c>
      <c r="S230" s="212">
        <f t="shared" si="81"/>
      </c>
      <c r="T230" s="212">
        <f t="shared" si="82"/>
      </c>
      <c r="U230" s="166">
        <f t="shared" si="83"/>
      </c>
      <c r="V230" s="212">
        <f t="shared" si="84"/>
      </c>
      <c r="W230" s="166">
        <f t="shared" si="73"/>
      </c>
      <c r="X230" s="166">
        <f t="shared" si="74"/>
      </c>
      <c r="Y230" s="164"/>
      <c r="Z230" s="97"/>
      <c r="AA230" s="98">
        <f t="shared" si="85"/>
      </c>
      <c r="AB230" s="98">
        <f t="shared" si="86"/>
      </c>
      <c r="AC230" s="98">
        <f t="shared" si="87"/>
      </c>
      <c r="AD230" s="98">
        <f t="shared" si="88"/>
      </c>
      <c r="AE230" s="98">
        <f t="shared" si="89"/>
      </c>
      <c r="AF230" s="98">
        <f t="shared" si="90"/>
      </c>
      <c r="AG230" s="98">
        <f t="shared" si="91"/>
      </c>
      <c r="AH230" s="98"/>
    </row>
    <row r="231" spans="1:34" ht="14.25">
      <c r="A231" s="163">
        <f>IF(COUNTA(명렬표!L29)&gt;0,명렬표!L29,"")</f>
      </c>
      <c r="B231" s="164">
        <f>IF(COUNTA(명렬표!M29)&gt;0,명렬표!M29,"")</f>
      </c>
      <c r="C231" s="213">
        <f>IF(COUNTA(1학기중간!O233)&gt;0,1학기중간!O233,"")</f>
      </c>
      <c r="D231" s="212">
        <f>IF(COUNTA(1학기중간!R233)&gt;0,1학기중간!R233,"")</f>
      </c>
      <c r="E231" s="212">
        <f t="shared" si="75"/>
      </c>
      <c r="F231" s="212">
        <f>IF(COUNTA(1학기말!P233)&gt;0,1학기말!P233,"")</f>
      </c>
      <c r="G231" s="212">
        <f>IF(COUNTA(1학기말!S233)&gt;0,1학기말!S233,"")</f>
      </c>
      <c r="H231" s="212">
        <f t="shared" si="76"/>
      </c>
      <c r="I231" s="212">
        <f t="shared" si="92"/>
      </c>
      <c r="J231" s="214">
        <f t="shared" si="77"/>
      </c>
      <c r="K231" s="213">
        <f>IF(COUNTA(2학기중간!O233)&gt;0,2학기중간!O233,"")</f>
      </c>
      <c r="L231" s="212">
        <f>IF(COUNTA(2학기중간!R233)&gt;0,2학기중간!R233,"")</f>
      </c>
      <c r="M231" s="212">
        <f t="shared" si="78"/>
      </c>
      <c r="N231" s="212">
        <f>IF(COUNTA(2학기말!O233)&gt;0,2학기말!O233,"")</f>
      </c>
      <c r="O231" s="212">
        <f>IF(COUNTA(2학기말!R233)&gt;0,2학기말!R233,"")</f>
      </c>
      <c r="P231" s="212">
        <f t="shared" si="79"/>
      </c>
      <c r="Q231" s="212">
        <f t="shared" si="72"/>
      </c>
      <c r="R231" s="214">
        <f t="shared" si="80"/>
      </c>
      <c r="S231" s="212">
        <f t="shared" si="81"/>
      </c>
      <c r="T231" s="212">
        <f t="shared" si="82"/>
      </c>
      <c r="U231" s="166">
        <f t="shared" si="83"/>
      </c>
      <c r="V231" s="212">
        <f t="shared" si="84"/>
      </c>
      <c r="W231" s="166">
        <f t="shared" si="73"/>
      </c>
      <c r="X231" s="166">
        <f t="shared" si="74"/>
      </c>
      <c r="Y231" s="164"/>
      <c r="Z231" s="97"/>
      <c r="AA231" s="98">
        <f t="shared" si="85"/>
      </c>
      <c r="AB231" s="98">
        <f t="shared" si="86"/>
      </c>
      <c r="AC231" s="98">
        <f t="shared" si="87"/>
      </c>
      <c r="AD231" s="98">
        <f t="shared" si="88"/>
      </c>
      <c r="AE231" s="98">
        <f t="shared" si="89"/>
      </c>
      <c r="AF231" s="98">
        <f t="shared" si="90"/>
      </c>
      <c r="AG231" s="98">
        <f t="shared" si="91"/>
      </c>
      <c r="AH231" s="98"/>
    </row>
    <row r="232" spans="1:34" ht="14.25">
      <c r="A232" s="163">
        <f>IF(COUNTA(명렬표!L30)&gt;0,명렬표!L30,"")</f>
      </c>
      <c r="B232" s="164">
        <f>IF(COUNTA(명렬표!M30)&gt;0,명렬표!M30,"")</f>
      </c>
      <c r="C232" s="213">
        <f>IF(COUNTA(1학기중간!O234)&gt;0,1학기중간!O234,"")</f>
      </c>
      <c r="D232" s="212">
        <f>IF(COUNTA(1학기중간!R234)&gt;0,1학기중간!R234,"")</f>
      </c>
      <c r="E232" s="212">
        <f t="shared" si="75"/>
      </c>
      <c r="F232" s="212">
        <f>IF(COUNTA(1학기말!P234)&gt;0,1학기말!P234,"")</f>
      </c>
      <c r="G232" s="212">
        <f>IF(COUNTA(1학기말!S234)&gt;0,1학기말!S234,"")</f>
      </c>
      <c r="H232" s="212">
        <f t="shared" si="76"/>
      </c>
      <c r="I232" s="212">
        <f t="shared" si="92"/>
      </c>
      <c r="J232" s="214">
        <f t="shared" si="77"/>
      </c>
      <c r="K232" s="213">
        <f>IF(COUNTA(2학기중간!O234)&gt;0,2학기중간!O234,"")</f>
      </c>
      <c r="L232" s="212">
        <f>IF(COUNTA(2학기중간!R234)&gt;0,2학기중간!R234,"")</f>
      </c>
      <c r="M232" s="212">
        <f t="shared" si="78"/>
      </c>
      <c r="N232" s="212">
        <f>IF(COUNTA(2학기말!O234)&gt;0,2학기말!O234,"")</f>
      </c>
      <c r="O232" s="212">
        <f>IF(COUNTA(2학기말!R234)&gt;0,2학기말!R234,"")</f>
      </c>
      <c r="P232" s="212">
        <f t="shared" si="79"/>
      </c>
      <c r="Q232" s="212">
        <f t="shared" si="72"/>
      </c>
      <c r="R232" s="214">
        <f t="shared" si="80"/>
      </c>
      <c r="S232" s="212">
        <f t="shared" si="81"/>
      </c>
      <c r="T232" s="212">
        <f t="shared" si="82"/>
      </c>
      <c r="U232" s="166">
        <f t="shared" si="83"/>
      </c>
      <c r="V232" s="212">
        <f t="shared" si="84"/>
      </c>
      <c r="W232" s="166">
        <f t="shared" si="73"/>
      </c>
      <c r="X232" s="166">
        <f t="shared" si="74"/>
      </c>
      <c r="Y232" s="164"/>
      <c r="Z232" s="97"/>
      <c r="AA232" s="98">
        <f t="shared" si="85"/>
      </c>
      <c r="AB232" s="98">
        <f t="shared" si="86"/>
      </c>
      <c r="AC232" s="98">
        <f t="shared" si="87"/>
      </c>
      <c r="AD232" s="98">
        <f t="shared" si="88"/>
      </c>
      <c r="AE232" s="98">
        <f t="shared" si="89"/>
      </c>
      <c r="AF232" s="98">
        <f t="shared" si="90"/>
      </c>
      <c r="AG232" s="98">
        <f t="shared" si="91"/>
      </c>
      <c r="AH232" s="98"/>
    </row>
    <row r="233" spans="1:34" ht="14.25">
      <c r="A233" s="163">
        <f>IF(COUNTA(명렬표!L31)&gt;0,명렬표!L31,"")</f>
      </c>
      <c r="B233" s="164">
        <f>IF(COUNTA(명렬표!M31)&gt;0,명렬표!M31,"")</f>
      </c>
      <c r="C233" s="213">
        <f>IF(COUNTA(1학기중간!O235)&gt;0,1학기중간!O235,"")</f>
      </c>
      <c r="D233" s="212">
        <f>IF(COUNTA(1학기중간!R235)&gt;0,1학기중간!R235,"")</f>
      </c>
      <c r="E233" s="212">
        <f t="shared" si="75"/>
      </c>
      <c r="F233" s="212">
        <f>IF(COUNTA(1학기말!P235)&gt;0,1학기말!P235,"")</f>
      </c>
      <c r="G233" s="212">
        <f>IF(COUNTA(1학기말!S235)&gt;0,1학기말!S235,"")</f>
      </c>
      <c r="H233" s="212">
        <f t="shared" si="76"/>
      </c>
      <c r="I233" s="212">
        <f t="shared" si="92"/>
      </c>
      <c r="J233" s="214">
        <f t="shared" si="77"/>
      </c>
      <c r="K233" s="213">
        <f>IF(COUNTA(2학기중간!O235)&gt;0,2학기중간!O235,"")</f>
      </c>
      <c r="L233" s="212">
        <f>IF(COUNTA(2학기중간!R235)&gt;0,2학기중간!R235,"")</f>
      </c>
      <c r="M233" s="212">
        <f t="shared" si="78"/>
      </c>
      <c r="N233" s="212">
        <f>IF(COUNTA(2학기말!O235)&gt;0,2학기말!O235,"")</f>
      </c>
      <c r="O233" s="212">
        <f>IF(COUNTA(2학기말!R235)&gt;0,2학기말!R235,"")</f>
      </c>
      <c r="P233" s="212">
        <f t="shared" si="79"/>
      </c>
      <c r="Q233" s="212">
        <f t="shared" si="72"/>
      </c>
      <c r="R233" s="214">
        <f t="shared" si="80"/>
      </c>
      <c r="S233" s="212">
        <f t="shared" si="81"/>
      </c>
      <c r="T233" s="212">
        <f t="shared" si="82"/>
      </c>
      <c r="U233" s="166">
        <f t="shared" si="83"/>
      </c>
      <c r="V233" s="212">
        <f t="shared" si="84"/>
      </c>
      <c r="W233" s="166">
        <f t="shared" si="73"/>
      </c>
      <c r="X233" s="166">
        <f t="shared" si="74"/>
      </c>
      <c r="Y233" s="164"/>
      <c r="Z233" s="97"/>
      <c r="AA233" s="98">
        <f t="shared" si="85"/>
      </c>
      <c r="AB233" s="98">
        <f t="shared" si="86"/>
      </c>
      <c r="AC233" s="98">
        <f t="shared" si="87"/>
      </c>
      <c r="AD233" s="98">
        <f t="shared" si="88"/>
      </c>
      <c r="AE233" s="98">
        <f t="shared" si="89"/>
      </c>
      <c r="AF233" s="98">
        <f t="shared" si="90"/>
      </c>
      <c r="AG233" s="98">
        <f t="shared" si="91"/>
      </c>
      <c r="AH233" s="98"/>
    </row>
    <row r="234" spans="1:34" ht="14.25">
      <c r="A234" s="163">
        <f>IF(COUNTA(명렬표!L32)&gt;0,명렬표!L32,"")</f>
      </c>
      <c r="B234" s="164">
        <f>IF(COUNTA(명렬표!M32)&gt;0,명렬표!M32,"")</f>
      </c>
      <c r="C234" s="213">
        <f>IF(COUNTA(1학기중간!O236)&gt;0,1학기중간!O236,"")</f>
      </c>
      <c r="D234" s="212">
        <f>IF(COUNTA(1학기중간!R236)&gt;0,1학기중간!R236,"")</f>
      </c>
      <c r="E234" s="212">
        <f t="shared" si="75"/>
      </c>
      <c r="F234" s="212">
        <f>IF(COUNTA(1학기말!P236)&gt;0,1학기말!P236,"")</f>
      </c>
      <c r="G234" s="212">
        <f>IF(COUNTA(1학기말!S236)&gt;0,1학기말!S236,"")</f>
      </c>
      <c r="H234" s="212">
        <f t="shared" si="76"/>
      </c>
      <c r="I234" s="212">
        <f t="shared" si="92"/>
      </c>
      <c r="J234" s="214">
        <f t="shared" si="77"/>
      </c>
      <c r="K234" s="213">
        <f>IF(COUNTA(2학기중간!O236)&gt;0,2학기중간!O236,"")</f>
      </c>
      <c r="L234" s="212">
        <f>IF(COUNTA(2학기중간!R236)&gt;0,2학기중간!R236,"")</f>
      </c>
      <c r="M234" s="212">
        <f t="shared" si="78"/>
      </c>
      <c r="N234" s="212">
        <f>IF(COUNTA(2학기말!O236)&gt;0,2학기말!O236,"")</f>
      </c>
      <c r="O234" s="212">
        <f>IF(COUNTA(2학기말!R236)&gt;0,2학기말!R236,"")</f>
      </c>
      <c r="P234" s="212">
        <f t="shared" si="79"/>
      </c>
      <c r="Q234" s="212">
        <f t="shared" si="72"/>
      </c>
      <c r="R234" s="214">
        <f t="shared" si="80"/>
      </c>
      <c r="S234" s="212">
        <f t="shared" si="81"/>
      </c>
      <c r="T234" s="212">
        <f t="shared" si="82"/>
      </c>
      <c r="U234" s="166">
        <f t="shared" si="83"/>
      </c>
      <c r="V234" s="212">
        <f t="shared" si="84"/>
      </c>
      <c r="W234" s="166">
        <f t="shared" si="73"/>
      </c>
      <c r="X234" s="166">
        <f t="shared" si="74"/>
      </c>
      <c r="Y234" s="164"/>
      <c r="Z234" s="97"/>
      <c r="AA234" s="98">
        <f t="shared" si="85"/>
      </c>
      <c r="AB234" s="98">
        <f t="shared" si="86"/>
      </c>
      <c r="AC234" s="98">
        <f t="shared" si="87"/>
      </c>
      <c r="AD234" s="98">
        <f t="shared" si="88"/>
      </c>
      <c r="AE234" s="98">
        <f t="shared" si="89"/>
      </c>
      <c r="AF234" s="98">
        <f t="shared" si="90"/>
      </c>
      <c r="AG234" s="98">
        <f t="shared" si="91"/>
      </c>
      <c r="AH234" s="98"/>
    </row>
    <row r="235" spans="1:34" ht="14.25">
      <c r="A235" s="163">
        <f>IF(COUNTA(명렬표!L33)&gt;0,명렬표!L33,"")</f>
      </c>
      <c r="B235" s="164">
        <f>IF(COUNTA(명렬표!M33)&gt;0,명렬표!M33,"")</f>
      </c>
      <c r="C235" s="213">
        <f>IF(COUNTA(1학기중간!O237)&gt;0,1학기중간!O237,"")</f>
      </c>
      <c r="D235" s="212">
        <f>IF(COUNTA(1학기중간!R237)&gt;0,1학기중간!R237,"")</f>
      </c>
      <c r="E235" s="212">
        <f t="shared" si="75"/>
      </c>
      <c r="F235" s="212">
        <f>IF(COUNTA(1학기말!P237)&gt;0,1학기말!P237,"")</f>
      </c>
      <c r="G235" s="212">
        <f>IF(COUNTA(1학기말!S237)&gt;0,1학기말!S237,"")</f>
      </c>
      <c r="H235" s="212">
        <f t="shared" si="76"/>
      </c>
      <c r="I235" s="212">
        <f t="shared" si="92"/>
      </c>
      <c r="J235" s="214">
        <f t="shared" si="77"/>
      </c>
      <c r="K235" s="213">
        <f>IF(COUNTA(2학기중간!O237)&gt;0,2학기중간!O237,"")</f>
      </c>
      <c r="L235" s="212">
        <f>IF(COUNTA(2학기중간!R237)&gt;0,2학기중간!R237,"")</f>
      </c>
      <c r="M235" s="212">
        <f t="shared" si="78"/>
      </c>
      <c r="N235" s="212">
        <f>IF(COUNTA(2학기말!O237)&gt;0,2학기말!O237,"")</f>
      </c>
      <c r="O235" s="212">
        <f>IF(COUNTA(2학기말!R237)&gt;0,2학기말!R237,"")</f>
      </c>
      <c r="P235" s="212">
        <f t="shared" si="79"/>
      </c>
      <c r="Q235" s="212">
        <f t="shared" si="72"/>
      </c>
      <c r="R235" s="214">
        <f t="shared" si="80"/>
      </c>
      <c r="S235" s="212">
        <f t="shared" si="81"/>
      </c>
      <c r="T235" s="212">
        <f t="shared" si="82"/>
      </c>
      <c r="U235" s="166">
        <f t="shared" si="83"/>
      </c>
      <c r="V235" s="212">
        <f t="shared" si="84"/>
      </c>
      <c r="W235" s="166">
        <f t="shared" si="73"/>
      </c>
      <c r="X235" s="166">
        <f t="shared" si="74"/>
      </c>
      <c r="Y235" s="164"/>
      <c r="Z235" s="97"/>
      <c r="AA235" s="98">
        <f t="shared" si="85"/>
      </c>
      <c r="AB235" s="98">
        <f t="shared" si="86"/>
      </c>
      <c r="AC235" s="98">
        <f t="shared" si="87"/>
      </c>
      <c r="AD235" s="98">
        <f t="shared" si="88"/>
      </c>
      <c r="AE235" s="98">
        <f t="shared" si="89"/>
      </c>
      <c r="AF235" s="98">
        <f t="shared" si="90"/>
      </c>
      <c r="AG235" s="98">
        <f t="shared" si="91"/>
      </c>
      <c r="AH235" s="98"/>
    </row>
    <row r="236" spans="1:34" ht="14.25">
      <c r="A236" s="163">
        <f>IF(COUNTA(명렬표!L34)&gt;0,명렬표!L34,"")</f>
      </c>
      <c r="B236" s="164">
        <f>IF(COUNTA(명렬표!M34)&gt;0,명렬표!M34,"")</f>
      </c>
      <c r="C236" s="213">
        <f>IF(COUNTA(1학기중간!O238)&gt;0,1학기중간!O238,"")</f>
      </c>
      <c r="D236" s="212">
        <f>IF(COUNTA(1학기중간!R238)&gt;0,1학기중간!R238,"")</f>
      </c>
      <c r="E236" s="212">
        <f t="shared" si="75"/>
      </c>
      <c r="F236" s="212">
        <f>IF(COUNTA(1학기말!P238)&gt;0,1학기말!P238,"")</f>
      </c>
      <c r="G236" s="212">
        <f>IF(COUNTA(1학기말!S238)&gt;0,1학기말!S238,"")</f>
      </c>
      <c r="H236" s="212">
        <f t="shared" si="76"/>
      </c>
      <c r="I236" s="212">
        <f t="shared" si="92"/>
      </c>
      <c r="J236" s="214">
        <f t="shared" si="77"/>
      </c>
      <c r="K236" s="213">
        <f>IF(COUNTA(2학기중간!O238)&gt;0,2학기중간!O238,"")</f>
      </c>
      <c r="L236" s="212">
        <f>IF(COUNTA(2학기중간!R238)&gt;0,2학기중간!R238,"")</f>
      </c>
      <c r="M236" s="212">
        <f t="shared" si="78"/>
      </c>
      <c r="N236" s="212">
        <f>IF(COUNTA(2학기말!O238)&gt;0,2학기말!O238,"")</f>
      </c>
      <c r="O236" s="212">
        <f>IF(COUNTA(2학기말!R238)&gt;0,2학기말!R238,"")</f>
      </c>
      <c r="P236" s="212">
        <f t="shared" si="79"/>
      </c>
      <c r="Q236" s="212">
        <f t="shared" si="72"/>
      </c>
      <c r="R236" s="214">
        <f t="shared" si="80"/>
      </c>
      <c r="S236" s="212">
        <f t="shared" si="81"/>
      </c>
      <c r="T236" s="212">
        <f t="shared" si="82"/>
      </c>
      <c r="U236" s="166">
        <f t="shared" si="83"/>
      </c>
      <c r="V236" s="212">
        <f t="shared" si="84"/>
      </c>
      <c r="W236" s="166">
        <f t="shared" si="73"/>
      </c>
      <c r="X236" s="166">
        <f t="shared" si="74"/>
      </c>
      <c r="Y236" s="164"/>
      <c r="Z236" s="97"/>
      <c r="AA236" s="98">
        <f t="shared" si="85"/>
      </c>
      <c r="AB236" s="98">
        <f t="shared" si="86"/>
      </c>
      <c r="AC236" s="98">
        <f t="shared" si="87"/>
      </c>
      <c r="AD236" s="98">
        <f t="shared" si="88"/>
      </c>
      <c r="AE236" s="98">
        <f t="shared" si="89"/>
      </c>
      <c r="AF236" s="98">
        <f t="shared" si="90"/>
      </c>
      <c r="AG236" s="98">
        <f t="shared" si="91"/>
      </c>
      <c r="AH236" s="98"/>
    </row>
    <row r="237" spans="1:34" ht="14.25">
      <c r="A237" s="163">
        <f>IF(COUNTA(명렬표!L35)&gt;0,명렬표!L35,"")</f>
      </c>
      <c r="B237" s="164">
        <f>IF(COUNTA(명렬표!M35)&gt;0,명렬표!M35,"")</f>
      </c>
      <c r="C237" s="213">
        <f>IF(COUNTA(1학기중간!O239)&gt;0,1학기중간!O239,"")</f>
      </c>
      <c r="D237" s="212">
        <f>IF(COUNTA(1학기중간!R239)&gt;0,1학기중간!R239,"")</f>
      </c>
      <c r="E237" s="212">
        <f t="shared" si="75"/>
      </c>
      <c r="F237" s="212">
        <f>IF(COUNTA(1학기말!P239)&gt;0,1학기말!P239,"")</f>
      </c>
      <c r="G237" s="212">
        <f>IF(COUNTA(1학기말!S239)&gt;0,1학기말!S239,"")</f>
      </c>
      <c r="H237" s="212">
        <f t="shared" si="76"/>
      </c>
      <c r="I237" s="212">
        <f t="shared" si="92"/>
      </c>
      <c r="J237" s="214">
        <f t="shared" si="77"/>
      </c>
      <c r="K237" s="213">
        <f>IF(COUNTA(2학기중간!O239)&gt;0,2학기중간!O239,"")</f>
      </c>
      <c r="L237" s="212">
        <f>IF(COUNTA(2학기중간!R239)&gt;0,2학기중간!R239,"")</f>
      </c>
      <c r="M237" s="212">
        <f t="shared" si="78"/>
      </c>
      <c r="N237" s="212">
        <f>IF(COUNTA(2학기말!O239)&gt;0,2학기말!O239,"")</f>
      </c>
      <c r="O237" s="212">
        <f>IF(COUNTA(2학기말!R239)&gt;0,2학기말!R239,"")</f>
      </c>
      <c r="P237" s="212">
        <f t="shared" si="79"/>
      </c>
      <c r="Q237" s="212">
        <f t="shared" si="72"/>
      </c>
      <c r="R237" s="214">
        <f t="shared" si="80"/>
      </c>
      <c r="S237" s="212">
        <f t="shared" si="81"/>
      </c>
      <c r="T237" s="212">
        <f t="shared" si="82"/>
      </c>
      <c r="U237" s="166">
        <f t="shared" si="83"/>
      </c>
      <c r="V237" s="212">
        <f t="shared" si="84"/>
      </c>
      <c r="W237" s="166">
        <f t="shared" si="73"/>
      </c>
      <c r="X237" s="166">
        <f t="shared" si="74"/>
      </c>
      <c r="Y237" s="164"/>
      <c r="Z237" s="97"/>
      <c r="AA237" s="98">
        <f t="shared" si="85"/>
      </c>
      <c r="AB237" s="98">
        <f t="shared" si="86"/>
      </c>
      <c r="AC237" s="98">
        <f t="shared" si="87"/>
      </c>
      <c r="AD237" s="98">
        <f t="shared" si="88"/>
      </c>
      <c r="AE237" s="98">
        <f t="shared" si="89"/>
      </c>
      <c r="AF237" s="98">
        <f t="shared" si="90"/>
      </c>
      <c r="AG237" s="98">
        <f t="shared" si="91"/>
      </c>
      <c r="AH237" s="98"/>
    </row>
    <row r="238" spans="1:34" ht="14.25">
      <c r="A238" s="163">
        <f>IF(COUNTA(명렬표!L36)&gt;0,명렬표!L36,"")</f>
      </c>
      <c r="B238" s="164">
        <f>IF(COUNTA(명렬표!M36)&gt;0,명렬표!M36,"")</f>
      </c>
      <c r="C238" s="213">
        <f>IF(COUNTA(1학기중간!O240)&gt;0,1학기중간!O240,"")</f>
      </c>
      <c r="D238" s="212">
        <f>IF(COUNTA(1학기중간!R240)&gt;0,1학기중간!R240,"")</f>
      </c>
      <c r="E238" s="212">
        <f t="shared" si="75"/>
      </c>
      <c r="F238" s="212">
        <f>IF(COUNTA(1학기말!P240)&gt;0,1학기말!P240,"")</f>
      </c>
      <c r="G238" s="212">
        <f>IF(COUNTA(1학기말!S240)&gt;0,1학기말!S240,"")</f>
      </c>
      <c r="H238" s="212">
        <f t="shared" si="76"/>
      </c>
      <c r="I238" s="212">
        <f t="shared" si="92"/>
      </c>
      <c r="J238" s="214">
        <f t="shared" si="77"/>
      </c>
      <c r="K238" s="213">
        <f>IF(COUNTA(2학기중간!O240)&gt;0,2학기중간!O240,"")</f>
      </c>
      <c r="L238" s="212">
        <f>IF(COUNTA(2학기중간!R240)&gt;0,2학기중간!R240,"")</f>
      </c>
      <c r="M238" s="212">
        <f t="shared" si="78"/>
      </c>
      <c r="N238" s="212">
        <f>IF(COUNTA(2학기말!O240)&gt;0,2학기말!O240,"")</f>
      </c>
      <c r="O238" s="212">
        <f>IF(COUNTA(2학기말!R240)&gt;0,2학기말!R240,"")</f>
      </c>
      <c r="P238" s="212">
        <f t="shared" si="79"/>
      </c>
      <c r="Q238" s="212">
        <f t="shared" si="72"/>
      </c>
      <c r="R238" s="214">
        <f t="shared" si="80"/>
      </c>
      <c r="S238" s="212">
        <f t="shared" si="81"/>
      </c>
      <c r="T238" s="212">
        <f t="shared" si="82"/>
      </c>
      <c r="U238" s="166">
        <f t="shared" si="83"/>
      </c>
      <c r="V238" s="212">
        <f t="shared" si="84"/>
      </c>
      <c r="W238" s="166">
        <f t="shared" si="73"/>
      </c>
      <c r="X238" s="166">
        <f t="shared" si="74"/>
      </c>
      <c r="Y238" s="164"/>
      <c r="Z238" s="97"/>
      <c r="AA238" s="98">
        <f t="shared" si="85"/>
      </c>
      <c r="AB238" s="98">
        <f t="shared" si="86"/>
      </c>
      <c r="AC238" s="98">
        <f t="shared" si="87"/>
      </c>
      <c r="AD238" s="98">
        <f t="shared" si="88"/>
      </c>
      <c r="AE238" s="98">
        <f t="shared" si="89"/>
      </c>
      <c r="AF238" s="98">
        <f t="shared" si="90"/>
      </c>
      <c r="AG238" s="98">
        <f t="shared" si="91"/>
      </c>
      <c r="AH238" s="98"/>
    </row>
    <row r="239" spans="1:34" ht="14.25">
      <c r="A239" s="163">
        <f>IF(COUNTA(명렬표!L37)&gt;0,명렬표!L37,"")</f>
      </c>
      <c r="B239" s="164">
        <f>IF(COUNTA(명렬표!M37)&gt;0,명렬표!M37,"")</f>
      </c>
      <c r="C239" s="213">
        <f>IF(COUNTA(1학기중간!O241)&gt;0,1학기중간!O241,"")</f>
      </c>
      <c r="D239" s="212">
        <f>IF(COUNTA(1학기중간!R241)&gt;0,1학기중간!R241,"")</f>
      </c>
      <c r="E239" s="212">
        <f t="shared" si="75"/>
      </c>
      <c r="F239" s="212">
        <f>IF(COUNTA(1학기말!P241)&gt;0,1학기말!P241,"")</f>
      </c>
      <c r="G239" s="212">
        <f>IF(COUNTA(1학기말!S241)&gt;0,1학기말!S241,"")</f>
      </c>
      <c r="H239" s="212">
        <f t="shared" si="76"/>
      </c>
      <c r="I239" s="212">
        <f t="shared" si="92"/>
      </c>
      <c r="J239" s="214">
        <f t="shared" si="77"/>
      </c>
      <c r="K239" s="213">
        <f>IF(COUNTA(2학기중간!O241)&gt;0,2학기중간!O241,"")</f>
      </c>
      <c r="L239" s="212">
        <f>IF(COUNTA(2학기중간!R241)&gt;0,2학기중간!R241,"")</f>
      </c>
      <c r="M239" s="212">
        <f t="shared" si="78"/>
      </c>
      <c r="N239" s="212">
        <f>IF(COUNTA(2학기말!O241)&gt;0,2학기말!O241,"")</f>
      </c>
      <c r="O239" s="212">
        <f>IF(COUNTA(2학기말!R241)&gt;0,2학기말!R241,"")</f>
      </c>
      <c r="P239" s="212">
        <f t="shared" si="79"/>
      </c>
      <c r="Q239" s="212">
        <f t="shared" si="72"/>
      </c>
      <c r="R239" s="214">
        <f t="shared" si="80"/>
      </c>
      <c r="S239" s="212">
        <f t="shared" si="81"/>
      </c>
      <c r="T239" s="212">
        <f t="shared" si="82"/>
      </c>
      <c r="U239" s="166">
        <f t="shared" si="83"/>
      </c>
      <c r="V239" s="212">
        <f t="shared" si="84"/>
      </c>
      <c r="W239" s="166">
        <f t="shared" si="73"/>
      </c>
      <c r="X239" s="166">
        <f t="shared" si="74"/>
      </c>
      <c r="Y239" s="164"/>
      <c r="Z239" s="97"/>
      <c r="AA239" s="98">
        <f t="shared" si="85"/>
      </c>
      <c r="AB239" s="98">
        <f t="shared" si="86"/>
      </c>
      <c r="AC239" s="98">
        <f t="shared" si="87"/>
      </c>
      <c r="AD239" s="98">
        <f t="shared" si="88"/>
      </c>
      <c r="AE239" s="98">
        <f t="shared" si="89"/>
      </c>
      <c r="AF239" s="98">
        <f t="shared" si="90"/>
      </c>
      <c r="AG239" s="98">
        <f t="shared" si="91"/>
      </c>
      <c r="AH239" s="98"/>
    </row>
    <row r="240" spans="1:34" ht="14.25">
      <c r="A240" s="163">
        <f>IF(COUNTA(명렬표!L38)&gt;0,명렬표!L38,"")</f>
      </c>
      <c r="B240" s="164">
        <f>IF(COUNTA(명렬표!M38)&gt;0,명렬표!M38,"")</f>
      </c>
      <c r="C240" s="213">
        <f>IF(COUNTA(1학기중간!O242)&gt;0,1학기중간!O242,"")</f>
      </c>
      <c r="D240" s="212">
        <f>IF(COUNTA(1학기중간!R242)&gt;0,1학기중간!R242,"")</f>
      </c>
      <c r="E240" s="212">
        <f t="shared" si="75"/>
      </c>
      <c r="F240" s="212">
        <f>IF(COUNTA(1학기말!P242)&gt;0,1학기말!P242,"")</f>
      </c>
      <c r="G240" s="212">
        <f>IF(COUNTA(1학기말!S242)&gt;0,1학기말!S242,"")</f>
      </c>
      <c r="H240" s="212">
        <f t="shared" si="76"/>
      </c>
      <c r="I240" s="212">
        <f t="shared" si="92"/>
      </c>
      <c r="J240" s="214">
        <f t="shared" si="77"/>
      </c>
      <c r="K240" s="213">
        <f>IF(COUNTA(2학기중간!O242)&gt;0,2학기중간!O242,"")</f>
      </c>
      <c r="L240" s="212">
        <f>IF(COUNTA(2학기중간!R242)&gt;0,2학기중간!R242,"")</f>
      </c>
      <c r="M240" s="212">
        <f t="shared" si="78"/>
      </c>
      <c r="N240" s="212">
        <f>IF(COUNTA(2학기말!O242)&gt;0,2학기말!O242,"")</f>
      </c>
      <c r="O240" s="212">
        <f>IF(COUNTA(2학기말!R242)&gt;0,2학기말!R242,"")</f>
      </c>
      <c r="P240" s="212">
        <f t="shared" si="79"/>
      </c>
      <c r="Q240" s="212">
        <f t="shared" si="72"/>
      </c>
      <c r="R240" s="214">
        <f t="shared" si="80"/>
      </c>
      <c r="S240" s="212">
        <f t="shared" si="81"/>
      </c>
      <c r="T240" s="212">
        <f t="shared" si="82"/>
      </c>
      <c r="U240" s="166">
        <f t="shared" si="83"/>
      </c>
      <c r="V240" s="212">
        <f t="shared" si="84"/>
      </c>
      <c r="W240" s="166">
        <f t="shared" si="73"/>
      </c>
      <c r="X240" s="166">
        <f t="shared" si="74"/>
      </c>
      <c r="Y240" s="164"/>
      <c r="Z240" s="97"/>
      <c r="AA240" s="98">
        <f t="shared" si="85"/>
      </c>
      <c r="AB240" s="98">
        <f t="shared" si="86"/>
      </c>
      <c r="AC240" s="98">
        <f t="shared" si="87"/>
      </c>
      <c r="AD240" s="98">
        <f t="shared" si="88"/>
      </c>
      <c r="AE240" s="98">
        <f t="shared" si="89"/>
      </c>
      <c r="AF240" s="98">
        <f t="shared" si="90"/>
      </c>
      <c r="AG240" s="98">
        <f t="shared" si="91"/>
      </c>
      <c r="AH240" s="98"/>
    </row>
    <row r="241" spans="1:34" ht="14.25">
      <c r="A241" s="163">
        <f>IF(COUNTA(명렬표!L39)&gt;0,명렬표!L39,"")</f>
      </c>
      <c r="B241" s="164">
        <f>IF(COUNTA(명렬표!M39)&gt;0,명렬표!M39,"")</f>
      </c>
      <c r="C241" s="213">
        <f>IF(COUNTA(1학기중간!O243)&gt;0,1학기중간!O243,"")</f>
      </c>
      <c r="D241" s="212">
        <f>IF(COUNTA(1학기중간!R243)&gt;0,1학기중간!R243,"")</f>
      </c>
      <c r="E241" s="212">
        <f t="shared" si="75"/>
      </c>
      <c r="F241" s="212">
        <f>IF(COUNTA(1학기말!P243)&gt;0,1학기말!P243,"")</f>
      </c>
      <c r="G241" s="212">
        <f>IF(COUNTA(1학기말!S243)&gt;0,1학기말!S243,"")</f>
      </c>
      <c r="H241" s="212">
        <f t="shared" si="76"/>
      </c>
      <c r="I241" s="212">
        <f t="shared" si="92"/>
      </c>
      <c r="J241" s="214">
        <f t="shared" si="77"/>
      </c>
      <c r="K241" s="213">
        <f>IF(COUNTA(2학기중간!O243)&gt;0,2학기중간!O243,"")</f>
      </c>
      <c r="L241" s="212">
        <f>IF(COUNTA(2학기중간!R243)&gt;0,2학기중간!R243,"")</f>
      </c>
      <c r="M241" s="212">
        <f t="shared" si="78"/>
      </c>
      <c r="N241" s="212">
        <f>IF(COUNTA(2학기말!O243)&gt;0,2학기말!O243,"")</f>
      </c>
      <c r="O241" s="212">
        <f>IF(COUNTA(2학기말!R243)&gt;0,2학기말!R243,"")</f>
      </c>
      <c r="P241" s="212">
        <f t="shared" si="79"/>
      </c>
      <c r="Q241" s="212">
        <f t="shared" si="72"/>
      </c>
      <c r="R241" s="214">
        <f t="shared" si="80"/>
      </c>
      <c r="S241" s="212">
        <f t="shared" si="81"/>
      </c>
      <c r="T241" s="212">
        <f t="shared" si="82"/>
      </c>
      <c r="U241" s="166">
        <f t="shared" si="83"/>
      </c>
      <c r="V241" s="212">
        <f t="shared" si="84"/>
      </c>
      <c r="W241" s="166">
        <f t="shared" si="73"/>
      </c>
      <c r="X241" s="166">
        <f t="shared" si="74"/>
      </c>
      <c r="Y241" s="164"/>
      <c r="Z241" s="97"/>
      <c r="AA241" s="98">
        <f t="shared" si="85"/>
      </c>
      <c r="AB241" s="98">
        <f t="shared" si="86"/>
      </c>
      <c r="AC241" s="98">
        <f t="shared" si="87"/>
      </c>
      <c r="AD241" s="98">
        <f t="shared" si="88"/>
      </c>
      <c r="AE241" s="98">
        <f t="shared" si="89"/>
      </c>
      <c r="AF241" s="98">
        <f t="shared" si="90"/>
      </c>
      <c r="AG241" s="98">
        <f t="shared" si="91"/>
      </c>
      <c r="AH241" s="98"/>
    </row>
    <row r="242" spans="1:34" ht="14.25">
      <c r="A242" s="163">
        <f>IF(COUNTA(명렬표!L40)&gt;0,명렬표!L40,"")</f>
      </c>
      <c r="B242" s="164">
        <f>IF(COUNTA(명렬표!M40)&gt;0,명렬표!M40,"")</f>
      </c>
      <c r="C242" s="213">
        <f>IF(COUNTA(1학기중간!O244)&gt;0,1학기중간!O244,"")</f>
      </c>
      <c r="D242" s="212">
        <f>IF(COUNTA(1학기중간!R244)&gt;0,1학기중간!R244,"")</f>
      </c>
      <c r="E242" s="212">
        <f t="shared" si="75"/>
      </c>
      <c r="F242" s="212">
        <f>IF(COUNTA(1학기말!P244)&gt;0,1학기말!P244,"")</f>
      </c>
      <c r="G242" s="212">
        <f>IF(COUNTA(1학기말!S244)&gt;0,1학기말!S244,"")</f>
      </c>
      <c r="H242" s="212">
        <f t="shared" si="76"/>
      </c>
      <c r="I242" s="212">
        <f t="shared" si="92"/>
      </c>
      <c r="J242" s="214">
        <f t="shared" si="77"/>
      </c>
      <c r="K242" s="213">
        <f>IF(COUNTA(2학기중간!O244)&gt;0,2학기중간!O244,"")</f>
      </c>
      <c r="L242" s="212">
        <f>IF(COUNTA(2학기중간!R244)&gt;0,2학기중간!R244,"")</f>
      </c>
      <c r="M242" s="212">
        <f t="shared" si="78"/>
      </c>
      <c r="N242" s="212">
        <f>IF(COUNTA(2학기말!O244)&gt;0,2학기말!O244,"")</f>
      </c>
      <c r="O242" s="212">
        <f>IF(COUNTA(2학기말!R244)&gt;0,2학기말!R244,"")</f>
      </c>
      <c r="P242" s="212">
        <f t="shared" si="79"/>
      </c>
      <c r="Q242" s="212">
        <f t="shared" si="72"/>
      </c>
      <c r="R242" s="214">
        <f t="shared" si="80"/>
      </c>
      <c r="S242" s="212">
        <f t="shared" si="81"/>
      </c>
      <c r="T242" s="212">
        <f t="shared" si="82"/>
      </c>
      <c r="U242" s="166">
        <f t="shared" si="83"/>
      </c>
      <c r="V242" s="212">
        <f t="shared" si="84"/>
      </c>
      <c r="W242" s="166">
        <f t="shared" si="73"/>
      </c>
      <c r="X242" s="166">
        <f t="shared" si="74"/>
      </c>
      <c r="Y242" s="164"/>
      <c r="Z242" s="97"/>
      <c r="AA242" s="98">
        <f t="shared" si="85"/>
      </c>
      <c r="AB242" s="98">
        <f t="shared" si="86"/>
      </c>
      <c r="AC242" s="98">
        <f t="shared" si="87"/>
      </c>
      <c r="AD242" s="98">
        <f t="shared" si="88"/>
      </c>
      <c r="AE242" s="98">
        <f t="shared" si="89"/>
      </c>
      <c r="AF242" s="98">
        <f t="shared" si="90"/>
      </c>
      <c r="AG242" s="98">
        <f t="shared" si="91"/>
      </c>
      <c r="AH242" s="98"/>
    </row>
    <row r="243" spans="1:34" ht="14.25">
      <c r="A243" s="163">
        <f>IF(COUNTA(명렬표!L41)&gt;0,명렬표!L41,"")</f>
      </c>
      <c r="B243" s="164">
        <f>IF(COUNTA(명렬표!M41)&gt;0,명렬표!M41,"")</f>
      </c>
      <c r="C243" s="213">
        <f>IF(COUNTA(1학기중간!O245)&gt;0,1학기중간!O245,"")</f>
      </c>
      <c r="D243" s="212">
        <f>IF(COUNTA(1학기중간!R245)&gt;0,1학기중간!R245,"")</f>
      </c>
      <c r="E243" s="212">
        <f t="shared" si="75"/>
      </c>
      <c r="F243" s="212">
        <f>IF(COUNTA(1학기말!P245)&gt;0,1학기말!P245,"")</f>
      </c>
      <c r="G243" s="212">
        <f>IF(COUNTA(1학기말!S245)&gt;0,1학기말!S245,"")</f>
      </c>
      <c r="H243" s="212">
        <f t="shared" si="76"/>
      </c>
      <c r="I243" s="212">
        <f t="shared" si="92"/>
      </c>
      <c r="J243" s="214">
        <f t="shared" si="77"/>
      </c>
      <c r="K243" s="213">
        <f>IF(COUNTA(2학기중간!O245)&gt;0,2학기중간!O245,"")</f>
      </c>
      <c r="L243" s="212">
        <f>IF(COUNTA(2학기중간!R245)&gt;0,2학기중간!R245,"")</f>
      </c>
      <c r="M243" s="212">
        <f t="shared" si="78"/>
      </c>
      <c r="N243" s="212">
        <f>IF(COUNTA(2학기말!O245)&gt;0,2학기말!O245,"")</f>
      </c>
      <c r="O243" s="212">
        <f>IF(COUNTA(2학기말!R245)&gt;0,2학기말!R245,"")</f>
      </c>
      <c r="P243" s="212">
        <f t="shared" si="79"/>
      </c>
      <c r="Q243" s="212">
        <f t="shared" si="72"/>
      </c>
      <c r="R243" s="214">
        <f t="shared" si="80"/>
      </c>
      <c r="S243" s="212">
        <f t="shared" si="81"/>
      </c>
      <c r="T243" s="212">
        <f t="shared" si="82"/>
      </c>
      <c r="U243" s="166">
        <f t="shared" si="83"/>
      </c>
      <c r="V243" s="212">
        <f t="shared" si="84"/>
      </c>
      <c r="W243" s="166">
        <f t="shared" si="73"/>
      </c>
      <c r="X243" s="166">
        <f t="shared" si="74"/>
      </c>
      <c r="Y243" s="164"/>
      <c r="Z243" s="97"/>
      <c r="AA243" s="98">
        <f t="shared" si="85"/>
      </c>
      <c r="AB243" s="98">
        <f t="shared" si="86"/>
      </c>
      <c r="AC243" s="98">
        <f t="shared" si="87"/>
      </c>
      <c r="AD243" s="98">
        <f t="shared" si="88"/>
      </c>
      <c r="AE243" s="98">
        <f t="shared" si="89"/>
      </c>
      <c r="AF243" s="98">
        <f t="shared" si="90"/>
      </c>
      <c r="AG243" s="98">
        <f t="shared" si="91"/>
      </c>
      <c r="AH243" s="98"/>
    </row>
    <row r="244" spans="1:34" ht="14.25">
      <c r="A244" s="163">
        <f>IF(COUNTA(명렬표!L42)&gt;0,명렬표!L42,"")</f>
      </c>
      <c r="B244" s="164">
        <f>IF(COUNTA(명렬표!M42)&gt;0,명렬표!M42,"")</f>
      </c>
      <c r="C244" s="213">
        <f>IF(COUNTA(1학기중간!O246)&gt;0,1학기중간!O246,"")</f>
      </c>
      <c r="D244" s="212">
        <f>IF(COUNTA(1학기중간!R246)&gt;0,1학기중간!R246,"")</f>
      </c>
      <c r="E244" s="212">
        <f t="shared" si="75"/>
      </c>
      <c r="F244" s="212">
        <f>IF(COUNTA(1학기말!P246)&gt;0,1학기말!P246,"")</f>
      </c>
      <c r="G244" s="212">
        <f>IF(COUNTA(1학기말!S246)&gt;0,1학기말!S246,"")</f>
      </c>
      <c r="H244" s="212">
        <f t="shared" si="76"/>
      </c>
      <c r="I244" s="212">
        <f t="shared" si="92"/>
      </c>
      <c r="J244" s="214">
        <f t="shared" si="77"/>
      </c>
      <c r="K244" s="213">
        <f>IF(COUNTA(2학기중간!O246)&gt;0,2학기중간!O246,"")</f>
      </c>
      <c r="L244" s="212">
        <f>IF(COUNTA(2학기중간!R246)&gt;0,2학기중간!R246,"")</f>
      </c>
      <c r="M244" s="212">
        <f t="shared" si="78"/>
      </c>
      <c r="N244" s="212">
        <f>IF(COUNTA(2학기말!O246)&gt;0,2학기말!O246,"")</f>
      </c>
      <c r="O244" s="212">
        <f>IF(COUNTA(2학기말!R246)&gt;0,2학기말!R246,"")</f>
      </c>
      <c r="P244" s="212">
        <f t="shared" si="79"/>
      </c>
      <c r="Q244" s="212">
        <f t="shared" si="72"/>
      </c>
      <c r="R244" s="214">
        <f t="shared" si="80"/>
      </c>
      <c r="S244" s="212">
        <f t="shared" si="81"/>
      </c>
      <c r="T244" s="212">
        <f t="shared" si="82"/>
      </c>
      <c r="U244" s="166">
        <f t="shared" si="83"/>
      </c>
      <c r="V244" s="212">
        <f t="shared" si="84"/>
      </c>
      <c r="W244" s="166">
        <f t="shared" si="73"/>
      </c>
      <c r="X244" s="166">
        <f t="shared" si="74"/>
      </c>
      <c r="Y244" s="164"/>
      <c r="Z244" s="97"/>
      <c r="AA244" s="98">
        <f t="shared" si="85"/>
      </c>
      <c r="AB244" s="98">
        <f t="shared" si="86"/>
      </c>
      <c r="AC244" s="98">
        <f t="shared" si="87"/>
      </c>
      <c r="AD244" s="98">
        <f t="shared" si="88"/>
      </c>
      <c r="AE244" s="98">
        <f t="shared" si="89"/>
      </c>
      <c r="AF244" s="98">
        <f t="shared" si="90"/>
      </c>
      <c r="AG244" s="98">
        <f t="shared" si="91"/>
      </c>
      <c r="AH244" s="98"/>
    </row>
    <row r="245" spans="1:34" ht="14.25">
      <c r="A245" s="163">
        <f>IF(COUNTA(명렬표!L43)&gt;0,명렬표!L43,"")</f>
      </c>
      <c r="B245" s="164">
        <f>IF(COUNTA(명렬표!M43)&gt;0,명렬표!M43,"")</f>
      </c>
      <c r="C245" s="213">
        <f>IF(COUNTA(1학기중간!O247)&gt;0,1학기중간!O247,"")</f>
      </c>
      <c r="D245" s="212">
        <f>IF(COUNTA(1학기중간!R247)&gt;0,1학기중간!R247,"")</f>
      </c>
      <c r="E245" s="212">
        <f t="shared" si="75"/>
      </c>
      <c r="F245" s="212">
        <f>IF(COUNTA(1학기말!P247)&gt;0,1학기말!P247,"")</f>
      </c>
      <c r="G245" s="212">
        <f>IF(COUNTA(1학기말!S247)&gt;0,1학기말!S247,"")</f>
      </c>
      <c r="H245" s="212">
        <f t="shared" si="76"/>
      </c>
      <c r="I245" s="212">
        <f t="shared" si="92"/>
      </c>
      <c r="J245" s="214">
        <f t="shared" si="77"/>
      </c>
      <c r="K245" s="213">
        <f>IF(COUNTA(2학기중간!O247)&gt;0,2학기중간!O247,"")</f>
      </c>
      <c r="L245" s="212">
        <f>IF(COUNTA(2학기중간!R247)&gt;0,2학기중간!R247,"")</f>
      </c>
      <c r="M245" s="212">
        <f t="shared" si="78"/>
      </c>
      <c r="N245" s="212">
        <f>IF(COUNTA(2학기말!O247)&gt;0,2학기말!O247,"")</f>
      </c>
      <c r="O245" s="212">
        <f>IF(COUNTA(2학기말!R247)&gt;0,2학기말!R247,"")</f>
      </c>
      <c r="P245" s="212">
        <f t="shared" si="79"/>
      </c>
      <c r="Q245" s="212">
        <f t="shared" si="72"/>
      </c>
      <c r="R245" s="214">
        <f t="shared" si="80"/>
      </c>
      <c r="S245" s="212">
        <f t="shared" si="81"/>
      </c>
      <c r="T245" s="212">
        <f t="shared" si="82"/>
      </c>
      <c r="U245" s="166">
        <f t="shared" si="83"/>
      </c>
      <c r="V245" s="212">
        <f t="shared" si="84"/>
      </c>
      <c r="W245" s="166">
        <f t="shared" si="73"/>
      </c>
      <c r="X245" s="166">
        <f t="shared" si="74"/>
      </c>
      <c r="Y245" s="164"/>
      <c r="Z245" s="97"/>
      <c r="AA245" s="98">
        <f t="shared" si="85"/>
      </c>
      <c r="AB245" s="98">
        <f t="shared" si="86"/>
      </c>
      <c r="AC245" s="98">
        <f t="shared" si="87"/>
      </c>
      <c r="AD245" s="98">
        <f t="shared" si="88"/>
      </c>
      <c r="AE245" s="98">
        <f t="shared" si="89"/>
      </c>
      <c r="AF245" s="98">
        <f t="shared" si="90"/>
      </c>
      <c r="AG245" s="98">
        <f t="shared" si="91"/>
      </c>
      <c r="AH245" s="98"/>
    </row>
    <row r="246" spans="1:34" ht="14.25">
      <c r="A246" s="163">
        <f>IF(COUNTA(명렬표!L44)&gt;0,명렬표!L44,"")</f>
      </c>
      <c r="B246" s="164">
        <f>IF(COUNTA(명렬표!M44)&gt;0,명렬표!M44,"")</f>
      </c>
      <c r="C246" s="213">
        <f>IF(COUNTA(1학기중간!O248)&gt;0,1학기중간!O248,"")</f>
      </c>
      <c r="D246" s="212">
        <f>IF(COUNTA(1학기중간!R248)&gt;0,1학기중간!R248,"")</f>
      </c>
      <c r="E246" s="212">
        <f t="shared" si="75"/>
      </c>
      <c r="F246" s="212">
        <f>IF(COUNTA(1학기말!P248)&gt;0,1학기말!P248,"")</f>
      </c>
      <c r="G246" s="212">
        <f>IF(COUNTA(1학기말!S248)&gt;0,1학기말!S248,"")</f>
      </c>
      <c r="H246" s="212">
        <f t="shared" si="76"/>
      </c>
      <c r="I246" s="212">
        <f t="shared" si="92"/>
      </c>
      <c r="J246" s="214">
        <f t="shared" si="77"/>
      </c>
      <c r="K246" s="213">
        <f>IF(COUNTA(2학기중간!O248)&gt;0,2학기중간!O248,"")</f>
      </c>
      <c r="L246" s="212">
        <f>IF(COUNTA(2학기중간!R248)&gt;0,2학기중간!R248,"")</f>
      </c>
      <c r="M246" s="212">
        <f t="shared" si="78"/>
      </c>
      <c r="N246" s="212">
        <f>IF(COUNTA(2학기말!O248)&gt;0,2학기말!O248,"")</f>
      </c>
      <c r="O246" s="212">
        <f>IF(COUNTA(2학기말!R248)&gt;0,2학기말!R248,"")</f>
      </c>
      <c r="P246" s="212">
        <f t="shared" si="79"/>
      </c>
      <c r="Q246" s="212">
        <f t="shared" si="72"/>
      </c>
      <c r="R246" s="214">
        <f t="shared" si="80"/>
      </c>
      <c r="S246" s="212">
        <f t="shared" si="81"/>
      </c>
      <c r="T246" s="212">
        <f t="shared" si="82"/>
      </c>
      <c r="U246" s="166">
        <f t="shared" si="83"/>
      </c>
      <c r="V246" s="212">
        <f t="shared" si="84"/>
      </c>
      <c r="W246" s="166">
        <f t="shared" si="73"/>
      </c>
      <c r="X246" s="166">
        <f t="shared" si="74"/>
      </c>
      <c r="Y246" s="164"/>
      <c r="Z246" s="97"/>
      <c r="AA246" s="98">
        <f t="shared" si="85"/>
      </c>
      <c r="AB246" s="98">
        <f t="shared" si="86"/>
      </c>
      <c r="AC246" s="98">
        <f t="shared" si="87"/>
      </c>
      <c r="AD246" s="98">
        <f t="shared" si="88"/>
      </c>
      <c r="AE246" s="98">
        <f t="shared" si="89"/>
      </c>
      <c r="AF246" s="98">
        <f t="shared" si="90"/>
      </c>
      <c r="AG246" s="98">
        <f t="shared" si="91"/>
      </c>
      <c r="AH246" s="98"/>
    </row>
    <row r="247" spans="1:34" ht="14.25">
      <c r="A247" s="163">
        <f>IF(COUNTA(명렬표!L45)&gt;0,명렬표!L45,"")</f>
      </c>
      <c r="B247" s="164">
        <f>IF(COUNTA(명렬표!M45)&gt;0,명렬표!M45,"")</f>
      </c>
      <c r="C247" s="213">
        <f>IF(COUNTA(1학기중간!O249)&gt;0,1학기중간!O249,"")</f>
      </c>
      <c r="D247" s="212">
        <f>IF(COUNTA(1학기중간!R249)&gt;0,1학기중간!R249,"")</f>
      </c>
      <c r="E247" s="212">
        <f t="shared" si="75"/>
      </c>
      <c r="F247" s="212">
        <f>IF(COUNTA(1학기말!P249)&gt;0,1학기말!P249,"")</f>
      </c>
      <c r="G247" s="212">
        <f>IF(COUNTA(1학기말!S249)&gt;0,1학기말!S249,"")</f>
      </c>
      <c r="H247" s="212">
        <f t="shared" si="76"/>
      </c>
      <c r="I247" s="212">
        <f t="shared" si="92"/>
      </c>
      <c r="J247" s="214">
        <f t="shared" si="77"/>
      </c>
      <c r="K247" s="213">
        <f>IF(COUNTA(2학기중간!O249)&gt;0,2학기중간!O249,"")</f>
      </c>
      <c r="L247" s="212">
        <f>IF(COUNTA(2학기중간!R249)&gt;0,2학기중간!R249,"")</f>
      </c>
      <c r="M247" s="212">
        <f t="shared" si="78"/>
      </c>
      <c r="N247" s="212">
        <f>IF(COUNTA(2학기말!O249)&gt;0,2학기말!O249,"")</f>
      </c>
      <c r="O247" s="212">
        <f>IF(COUNTA(2학기말!R249)&gt;0,2학기말!R249,"")</f>
      </c>
      <c r="P247" s="212">
        <f t="shared" si="79"/>
      </c>
      <c r="Q247" s="212">
        <f t="shared" si="72"/>
      </c>
      <c r="R247" s="214">
        <f t="shared" si="80"/>
      </c>
      <c r="S247" s="212">
        <f t="shared" si="81"/>
      </c>
      <c r="T247" s="212">
        <f t="shared" si="82"/>
      </c>
      <c r="U247" s="166">
        <f t="shared" si="83"/>
      </c>
      <c r="V247" s="212">
        <f t="shared" si="84"/>
      </c>
      <c r="W247" s="166">
        <f t="shared" si="73"/>
      </c>
      <c r="X247" s="166">
        <f t="shared" si="74"/>
      </c>
      <c r="Y247" s="164"/>
      <c r="Z247" s="97"/>
      <c r="AA247" s="98">
        <f t="shared" si="85"/>
      </c>
      <c r="AB247" s="98">
        <f t="shared" si="86"/>
      </c>
      <c r="AC247" s="98">
        <f t="shared" si="87"/>
      </c>
      <c r="AD247" s="98">
        <f t="shared" si="88"/>
      </c>
      <c r="AE247" s="98">
        <f t="shared" si="89"/>
      </c>
      <c r="AF247" s="98">
        <f t="shared" si="90"/>
      </c>
      <c r="AG247" s="98">
        <f t="shared" si="91"/>
      </c>
      <c r="AH247" s="98"/>
    </row>
    <row r="248" spans="1:34" ht="14.25">
      <c r="A248" s="163">
        <f>IF(COUNTA(명렬표!L46)&gt;0,명렬표!L46,"")</f>
      </c>
      <c r="B248" s="164">
        <f>IF(COUNTA(명렬표!M46)&gt;0,명렬표!M46,"")</f>
      </c>
      <c r="C248" s="213">
        <f>IF(COUNTA(1학기중간!O250)&gt;0,1학기중간!O250,"")</f>
      </c>
      <c r="D248" s="212">
        <f>IF(COUNTA(1학기중간!R250)&gt;0,1학기중간!R250,"")</f>
      </c>
      <c r="E248" s="212">
        <f t="shared" si="75"/>
      </c>
      <c r="F248" s="212">
        <f>IF(COUNTA(1학기말!P250)&gt;0,1학기말!P250,"")</f>
      </c>
      <c r="G248" s="212">
        <f>IF(COUNTA(1학기말!S250)&gt;0,1학기말!S250,"")</f>
      </c>
      <c r="H248" s="212">
        <f t="shared" si="76"/>
      </c>
      <c r="I248" s="212">
        <f t="shared" si="92"/>
      </c>
      <c r="J248" s="214">
        <f t="shared" si="77"/>
      </c>
      <c r="K248" s="213">
        <f>IF(COUNTA(2학기중간!O250)&gt;0,2학기중간!O250,"")</f>
      </c>
      <c r="L248" s="212">
        <f>IF(COUNTA(2학기중간!R250)&gt;0,2학기중간!R250,"")</f>
      </c>
      <c r="M248" s="212">
        <f t="shared" si="78"/>
      </c>
      <c r="N248" s="212">
        <f>IF(COUNTA(2학기말!O250)&gt;0,2학기말!O250,"")</f>
      </c>
      <c r="O248" s="212">
        <f>IF(COUNTA(2학기말!R250)&gt;0,2학기말!R250,"")</f>
      </c>
      <c r="P248" s="212">
        <f t="shared" si="79"/>
      </c>
      <c r="Q248" s="212">
        <f t="shared" si="72"/>
      </c>
      <c r="R248" s="214">
        <f t="shared" si="80"/>
      </c>
      <c r="S248" s="212">
        <f t="shared" si="81"/>
      </c>
      <c r="T248" s="212">
        <f t="shared" si="82"/>
      </c>
      <c r="U248" s="166">
        <f t="shared" si="83"/>
      </c>
      <c r="V248" s="212">
        <f t="shared" si="84"/>
      </c>
      <c r="W248" s="166">
        <f t="shared" si="73"/>
      </c>
      <c r="X248" s="166">
        <f t="shared" si="74"/>
      </c>
      <c r="Y248" s="164"/>
      <c r="Z248" s="97"/>
      <c r="AA248" s="98">
        <f t="shared" si="85"/>
      </c>
      <c r="AB248" s="98">
        <f t="shared" si="86"/>
      </c>
      <c r="AC248" s="98">
        <f t="shared" si="87"/>
      </c>
      <c r="AD248" s="98">
        <f t="shared" si="88"/>
      </c>
      <c r="AE248" s="98">
        <f t="shared" si="89"/>
      </c>
      <c r="AF248" s="98">
        <f t="shared" si="90"/>
      </c>
      <c r="AG248" s="98">
        <f t="shared" si="91"/>
      </c>
      <c r="AH248" s="98"/>
    </row>
    <row r="249" spans="1:34" ht="14.25">
      <c r="A249" s="163">
        <f>IF(COUNTA(명렬표!L47)&gt;0,명렬표!L47,"")</f>
      </c>
      <c r="B249" s="164">
        <f>IF(COUNTA(명렬표!M47)&gt;0,명렬표!M47,"")</f>
      </c>
      <c r="C249" s="213">
        <f>IF(COUNTA(1학기중간!O251)&gt;0,1학기중간!O251,"")</f>
      </c>
      <c r="D249" s="212">
        <f>IF(COUNTA(1학기중간!R251)&gt;0,1학기중간!R251,"")</f>
      </c>
      <c r="E249" s="212">
        <f t="shared" si="75"/>
      </c>
      <c r="F249" s="212">
        <f>IF(COUNTA(1학기말!P251)&gt;0,1학기말!P251,"")</f>
      </c>
      <c r="G249" s="212">
        <f>IF(COUNTA(1학기말!S251)&gt;0,1학기말!S251,"")</f>
      </c>
      <c r="H249" s="212">
        <f t="shared" si="76"/>
      </c>
      <c r="I249" s="212">
        <f t="shared" si="92"/>
      </c>
      <c r="J249" s="214">
        <f t="shared" si="77"/>
      </c>
      <c r="K249" s="213">
        <f>IF(COUNTA(2학기중간!O251)&gt;0,2학기중간!O251,"")</f>
      </c>
      <c r="L249" s="212">
        <f>IF(COUNTA(2학기중간!R251)&gt;0,2학기중간!R251,"")</f>
      </c>
      <c r="M249" s="212">
        <f t="shared" si="78"/>
      </c>
      <c r="N249" s="212">
        <f>IF(COUNTA(2학기말!O251)&gt;0,2학기말!O251,"")</f>
      </c>
      <c r="O249" s="212">
        <f>IF(COUNTA(2학기말!R251)&gt;0,2학기말!R251,"")</f>
      </c>
      <c r="P249" s="212">
        <f t="shared" si="79"/>
      </c>
      <c r="Q249" s="212">
        <f t="shared" si="72"/>
      </c>
      <c r="R249" s="214">
        <f t="shared" si="80"/>
      </c>
      <c r="S249" s="212">
        <f t="shared" si="81"/>
      </c>
      <c r="T249" s="212">
        <f t="shared" si="82"/>
      </c>
      <c r="U249" s="166">
        <f t="shared" si="83"/>
      </c>
      <c r="V249" s="212">
        <f t="shared" si="84"/>
      </c>
      <c r="W249" s="166">
        <f t="shared" si="73"/>
      </c>
      <c r="X249" s="166">
        <f t="shared" si="74"/>
      </c>
      <c r="Y249" s="164"/>
      <c r="Z249" s="97"/>
      <c r="AA249" s="98">
        <f t="shared" si="85"/>
      </c>
      <c r="AB249" s="98">
        <f t="shared" si="86"/>
      </c>
      <c r="AC249" s="98">
        <f t="shared" si="87"/>
      </c>
      <c r="AD249" s="98">
        <f t="shared" si="88"/>
      </c>
      <c r="AE249" s="98">
        <f t="shared" si="89"/>
      </c>
      <c r="AF249" s="98">
        <f t="shared" si="90"/>
      </c>
      <c r="AG249" s="98">
        <f t="shared" si="91"/>
      </c>
      <c r="AH249" s="98"/>
    </row>
    <row r="250" spans="1:34" ht="14.25">
      <c r="A250" s="163">
        <f>IF(COUNTA(명렬표!L48)&gt;0,명렬표!L48,"")</f>
      </c>
      <c r="B250" s="164">
        <f>IF(COUNTA(명렬표!M48)&gt;0,명렬표!M48,"")</f>
      </c>
      <c r="C250" s="213">
        <f>IF(COUNTA(1학기중간!O252)&gt;0,1학기중간!O252,"")</f>
      </c>
      <c r="D250" s="212">
        <f>IF(COUNTA(1학기중간!R252)&gt;0,1학기중간!R252,"")</f>
      </c>
      <c r="E250" s="212">
        <f t="shared" si="75"/>
      </c>
      <c r="F250" s="212">
        <f>IF(COUNTA(1학기말!P252)&gt;0,1학기말!P252,"")</f>
      </c>
      <c r="G250" s="212">
        <f>IF(COUNTA(1학기말!S252)&gt;0,1학기말!S252,"")</f>
      </c>
      <c r="H250" s="212">
        <f t="shared" si="76"/>
      </c>
      <c r="I250" s="212">
        <f t="shared" si="92"/>
      </c>
      <c r="J250" s="214">
        <f t="shared" si="77"/>
      </c>
      <c r="K250" s="213">
        <f>IF(COUNTA(2학기중간!O252)&gt;0,2학기중간!O252,"")</f>
      </c>
      <c r="L250" s="212">
        <f>IF(COUNTA(2학기중간!R252)&gt;0,2학기중간!R252,"")</f>
      </c>
      <c r="M250" s="212">
        <f t="shared" si="78"/>
      </c>
      <c r="N250" s="212">
        <f>IF(COUNTA(2학기말!O252)&gt;0,2학기말!O252,"")</f>
      </c>
      <c r="O250" s="212">
        <f>IF(COUNTA(2학기말!R252)&gt;0,2학기말!R252,"")</f>
      </c>
      <c r="P250" s="212">
        <f t="shared" si="79"/>
      </c>
      <c r="Q250" s="212">
        <f t="shared" si="72"/>
      </c>
      <c r="R250" s="214">
        <f t="shared" si="80"/>
      </c>
      <c r="S250" s="212">
        <f t="shared" si="81"/>
      </c>
      <c r="T250" s="212">
        <f t="shared" si="82"/>
      </c>
      <c r="U250" s="166">
        <f t="shared" si="83"/>
      </c>
      <c r="V250" s="212">
        <f t="shared" si="84"/>
      </c>
      <c r="W250" s="166">
        <f t="shared" si="73"/>
      </c>
      <c r="X250" s="166">
        <f t="shared" si="74"/>
      </c>
      <c r="Y250" s="164"/>
      <c r="Z250" s="97"/>
      <c r="AA250" s="98">
        <f t="shared" si="85"/>
      </c>
      <c r="AB250" s="98">
        <f t="shared" si="86"/>
      </c>
      <c r="AC250" s="98">
        <f t="shared" si="87"/>
      </c>
      <c r="AD250" s="98">
        <f t="shared" si="88"/>
      </c>
      <c r="AE250" s="98">
        <f t="shared" si="89"/>
      </c>
      <c r="AF250" s="98">
        <f t="shared" si="90"/>
      </c>
      <c r="AG250" s="98">
        <f t="shared" si="91"/>
      </c>
      <c r="AH250" s="98"/>
    </row>
    <row r="251" spans="1:34" ht="14.25">
      <c r="A251" s="163">
        <f>IF(COUNTA(명렬표!L49)&gt;0,명렬표!L49,"")</f>
      </c>
      <c r="B251" s="164">
        <f>IF(COUNTA(명렬표!M49)&gt;0,명렬표!M49,"")</f>
      </c>
      <c r="C251" s="213">
        <f>IF(COUNTA(1학기중간!O253)&gt;0,1학기중간!O253,"")</f>
      </c>
      <c r="D251" s="212">
        <f>IF(COUNTA(1학기중간!R253)&gt;0,1학기중간!R253,"")</f>
      </c>
      <c r="E251" s="212">
        <f t="shared" si="75"/>
      </c>
      <c r="F251" s="212">
        <f>IF(COUNTA(1학기말!P253)&gt;0,1학기말!P253,"")</f>
      </c>
      <c r="G251" s="212">
        <f>IF(COUNTA(1학기말!S253)&gt;0,1학기말!S253,"")</f>
      </c>
      <c r="H251" s="212">
        <f t="shared" si="76"/>
      </c>
      <c r="I251" s="212">
        <f t="shared" si="92"/>
      </c>
      <c r="J251" s="214">
        <f t="shared" si="77"/>
      </c>
      <c r="K251" s="213">
        <f>IF(COUNTA(2학기중간!O253)&gt;0,2학기중간!O253,"")</f>
      </c>
      <c r="L251" s="212">
        <f>IF(COUNTA(2학기중간!R253)&gt;0,2학기중간!R253,"")</f>
      </c>
      <c r="M251" s="212">
        <f t="shared" si="78"/>
      </c>
      <c r="N251" s="212">
        <f>IF(COUNTA(2학기말!O253)&gt;0,2학기말!O253,"")</f>
      </c>
      <c r="O251" s="212">
        <f>IF(COUNTA(2학기말!R253)&gt;0,2학기말!R253,"")</f>
      </c>
      <c r="P251" s="212">
        <f t="shared" si="79"/>
      </c>
      <c r="Q251" s="212">
        <f t="shared" si="72"/>
      </c>
      <c r="R251" s="214">
        <f t="shared" si="80"/>
      </c>
      <c r="S251" s="212">
        <f t="shared" si="81"/>
      </c>
      <c r="T251" s="212">
        <f t="shared" si="82"/>
      </c>
      <c r="U251" s="166">
        <f t="shared" si="83"/>
      </c>
      <c r="V251" s="212">
        <f t="shared" si="84"/>
      </c>
      <c r="W251" s="166">
        <f t="shared" si="73"/>
      </c>
      <c r="X251" s="166">
        <f t="shared" si="74"/>
      </c>
      <c r="Y251" s="164"/>
      <c r="Z251" s="97"/>
      <c r="AA251" s="98">
        <f t="shared" si="85"/>
      </c>
      <c r="AB251" s="98">
        <f t="shared" si="86"/>
      </c>
      <c r="AC251" s="98">
        <f t="shared" si="87"/>
      </c>
      <c r="AD251" s="98">
        <f t="shared" si="88"/>
      </c>
      <c r="AE251" s="98">
        <f t="shared" si="89"/>
      </c>
      <c r="AF251" s="98">
        <f t="shared" si="90"/>
      </c>
      <c r="AG251" s="98">
        <f t="shared" si="91"/>
      </c>
      <c r="AH251" s="98"/>
    </row>
    <row r="252" spans="1:34" ht="14.25">
      <c r="A252" s="163">
        <f>IF(COUNTA(명렬표!L50)&gt;0,명렬표!L50,"")</f>
      </c>
      <c r="B252" s="164">
        <f>IF(COUNTA(명렬표!M50)&gt;0,명렬표!M50,"")</f>
      </c>
      <c r="C252" s="213">
        <f>IF(COUNTA(1학기중간!O254)&gt;0,1학기중간!O254,"")</f>
      </c>
      <c r="D252" s="212">
        <f>IF(COUNTA(1학기중간!R254)&gt;0,1학기중간!R254,"")</f>
      </c>
      <c r="E252" s="212">
        <f t="shared" si="75"/>
      </c>
      <c r="F252" s="212">
        <f>IF(COUNTA(1학기말!P254)&gt;0,1학기말!P254,"")</f>
      </c>
      <c r="G252" s="212">
        <f>IF(COUNTA(1학기말!S254)&gt;0,1학기말!S254,"")</f>
      </c>
      <c r="H252" s="212">
        <f t="shared" si="76"/>
      </c>
      <c r="I252" s="212">
        <f t="shared" si="92"/>
      </c>
      <c r="J252" s="214">
        <f t="shared" si="77"/>
      </c>
      <c r="K252" s="213">
        <f>IF(COUNTA(2학기중간!O254)&gt;0,2학기중간!O254,"")</f>
      </c>
      <c r="L252" s="212">
        <f>IF(COUNTA(2학기중간!R254)&gt;0,2학기중간!R254,"")</f>
      </c>
      <c r="M252" s="212">
        <f t="shared" si="78"/>
      </c>
      <c r="N252" s="212">
        <f>IF(COUNTA(2학기말!O254)&gt;0,2학기말!O254,"")</f>
      </c>
      <c r="O252" s="212">
        <f>IF(COUNTA(2학기말!R254)&gt;0,2학기말!R254,"")</f>
      </c>
      <c r="P252" s="212">
        <f t="shared" si="79"/>
      </c>
      <c r="Q252" s="212">
        <f t="shared" si="72"/>
      </c>
      <c r="R252" s="214">
        <f t="shared" si="80"/>
      </c>
      <c r="S252" s="212">
        <f t="shared" si="81"/>
      </c>
      <c r="T252" s="212">
        <f t="shared" si="82"/>
      </c>
      <c r="U252" s="166">
        <f t="shared" si="83"/>
      </c>
      <c r="V252" s="212">
        <f t="shared" si="84"/>
      </c>
      <c r="W252" s="166">
        <f t="shared" si="73"/>
      </c>
      <c r="X252" s="166">
        <f t="shared" si="74"/>
      </c>
      <c r="Y252" s="164"/>
      <c r="Z252" s="97"/>
      <c r="AA252" s="98">
        <f t="shared" si="85"/>
      </c>
      <c r="AB252" s="98">
        <f t="shared" si="86"/>
      </c>
      <c r="AC252" s="98">
        <f t="shared" si="87"/>
      </c>
      <c r="AD252" s="98">
        <f t="shared" si="88"/>
      </c>
      <c r="AE252" s="98">
        <f t="shared" si="89"/>
      </c>
      <c r="AF252" s="98">
        <f t="shared" si="90"/>
      </c>
      <c r="AG252" s="98">
        <f t="shared" si="91"/>
      </c>
      <c r="AH252" s="98"/>
    </row>
    <row r="253" spans="1:34" ht="14.25">
      <c r="A253" s="163">
        <f>IF(COUNTA(명렬표!L51)&gt;0,명렬표!L51,"")</f>
      </c>
      <c r="B253" s="164">
        <f>IF(COUNTA(명렬표!M51)&gt;0,명렬표!M51,"")</f>
      </c>
      <c r="C253" s="213">
        <f>IF(COUNTA(1학기중간!O255)&gt;0,1학기중간!O255,"")</f>
      </c>
      <c r="D253" s="212">
        <f>IF(COUNTA(1학기중간!R255)&gt;0,1학기중간!R255,"")</f>
      </c>
      <c r="E253" s="212">
        <f t="shared" si="75"/>
      </c>
      <c r="F253" s="212">
        <f>IF(COUNTA(1학기말!P255)&gt;0,1학기말!P255,"")</f>
      </c>
      <c r="G253" s="212">
        <f>IF(COUNTA(1학기말!S255)&gt;0,1학기말!S255,"")</f>
      </c>
      <c r="H253" s="212">
        <f t="shared" si="76"/>
      </c>
      <c r="I253" s="212">
        <f t="shared" si="92"/>
      </c>
      <c r="J253" s="214">
        <f t="shared" si="77"/>
      </c>
      <c r="K253" s="213">
        <f>IF(COUNTA(2학기중간!O255)&gt;0,2학기중간!O255,"")</f>
      </c>
      <c r="L253" s="212">
        <f>IF(COUNTA(2학기중간!R255)&gt;0,2학기중간!R255,"")</f>
      </c>
      <c r="M253" s="212">
        <f t="shared" si="78"/>
      </c>
      <c r="N253" s="212">
        <f>IF(COUNTA(2학기말!O255)&gt;0,2학기말!O255,"")</f>
      </c>
      <c r="O253" s="212">
        <f>IF(COUNTA(2학기말!R255)&gt;0,2학기말!R255,"")</f>
      </c>
      <c r="P253" s="212">
        <f t="shared" si="79"/>
      </c>
      <c r="Q253" s="212">
        <f t="shared" si="72"/>
      </c>
      <c r="R253" s="214">
        <f t="shared" si="80"/>
      </c>
      <c r="S253" s="212">
        <f t="shared" si="81"/>
      </c>
      <c r="T253" s="212">
        <f t="shared" si="82"/>
      </c>
      <c r="U253" s="166">
        <f t="shared" si="83"/>
      </c>
      <c r="V253" s="212">
        <f t="shared" si="84"/>
      </c>
      <c r="W253" s="166">
        <f t="shared" si="73"/>
      </c>
      <c r="X253" s="166">
        <f t="shared" si="74"/>
      </c>
      <c r="Y253" s="164"/>
      <c r="Z253" s="97"/>
      <c r="AA253" s="98">
        <f t="shared" si="85"/>
      </c>
      <c r="AB253" s="98">
        <f t="shared" si="86"/>
      </c>
      <c r="AC253" s="98">
        <f t="shared" si="87"/>
      </c>
      <c r="AD253" s="98">
        <f t="shared" si="88"/>
      </c>
      <c r="AE253" s="98">
        <f t="shared" si="89"/>
      </c>
      <c r="AF253" s="98">
        <f t="shared" si="90"/>
      </c>
      <c r="AG253" s="98">
        <f t="shared" si="91"/>
      </c>
      <c r="AH253" s="98"/>
    </row>
    <row r="254" spans="1:34" ht="14.25">
      <c r="A254" s="163">
        <f>IF(COUNTA(명렬표!L52)&gt;0,명렬표!L52,"")</f>
      </c>
      <c r="B254" s="164">
        <f>IF(COUNTA(명렬표!M52)&gt;0,명렬표!M52,"")</f>
      </c>
      <c r="C254" s="213">
        <f>IF(COUNTA(1학기중간!O256)&gt;0,1학기중간!O256,"")</f>
      </c>
      <c r="D254" s="212">
        <f>IF(COUNTA(1학기중간!R256)&gt;0,1학기중간!R256,"")</f>
      </c>
      <c r="E254" s="212">
        <f t="shared" si="75"/>
      </c>
      <c r="F254" s="212">
        <f>IF(COUNTA(1학기말!P256)&gt;0,1학기말!P256,"")</f>
      </c>
      <c r="G254" s="212">
        <f>IF(COUNTA(1학기말!S256)&gt;0,1학기말!S256,"")</f>
      </c>
      <c r="H254" s="212">
        <f t="shared" si="76"/>
      </c>
      <c r="I254" s="212">
        <f t="shared" si="92"/>
      </c>
      <c r="J254" s="214">
        <f t="shared" si="77"/>
      </c>
      <c r="K254" s="213">
        <f>IF(COUNTA(2학기중간!O256)&gt;0,2학기중간!O256,"")</f>
      </c>
      <c r="L254" s="212">
        <f>IF(COUNTA(2학기중간!R256)&gt;0,2학기중간!R256,"")</f>
      </c>
      <c r="M254" s="212">
        <f t="shared" si="78"/>
      </c>
      <c r="N254" s="212">
        <f>IF(COUNTA(2학기말!O256)&gt;0,2학기말!O256,"")</f>
      </c>
      <c r="O254" s="212">
        <f>IF(COUNTA(2학기말!R256)&gt;0,2학기말!R256,"")</f>
      </c>
      <c r="P254" s="212">
        <f t="shared" si="79"/>
      </c>
      <c r="Q254" s="212">
        <f t="shared" si="72"/>
      </c>
      <c r="R254" s="214">
        <f t="shared" si="80"/>
      </c>
      <c r="S254" s="212">
        <f t="shared" si="81"/>
      </c>
      <c r="T254" s="212">
        <f t="shared" si="82"/>
      </c>
      <c r="U254" s="166">
        <f t="shared" si="83"/>
      </c>
      <c r="V254" s="212">
        <f t="shared" si="84"/>
      </c>
      <c r="W254" s="166">
        <f t="shared" si="73"/>
      </c>
      <c r="X254" s="166">
        <f t="shared" si="74"/>
      </c>
      <c r="Y254" s="164"/>
      <c r="Z254" s="97"/>
      <c r="AA254" s="98">
        <f t="shared" si="85"/>
      </c>
      <c r="AB254" s="98">
        <f t="shared" si="86"/>
      </c>
      <c r="AC254" s="98">
        <f t="shared" si="87"/>
      </c>
      <c r="AD254" s="98">
        <f t="shared" si="88"/>
      </c>
      <c r="AE254" s="98">
        <f t="shared" si="89"/>
      </c>
      <c r="AF254" s="98">
        <f t="shared" si="90"/>
      </c>
      <c r="AG254" s="98">
        <f t="shared" si="91"/>
      </c>
      <c r="AH254" s="98"/>
    </row>
    <row r="255" spans="1:34" ht="14.25">
      <c r="A255" s="163">
        <f>IF(COUNTA(명렬표!L53)&gt;0,명렬표!L53,"")</f>
      </c>
      <c r="B255" s="164">
        <f>IF(COUNTA(명렬표!M53)&gt;0,명렬표!M53,"")</f>
      </c>
      <c r="C255" s="213">
        <f>IF(COUNTA(1학기중간!O257)&gt;0,1학기중간!O257,"")</f>
      </c>
      <c r="D255" s="212">
        <f>IF(COUNTA(1학기중간!R257)&gt;0,1학기중간!R257,"")</f>
      </c>
      <c r="E255" s="212">
        <f t="shared" si="75"/>
      </c>
      <c r="F255" s="212">
        <f>IF(COUNTA(1학기말!P257)&gt;0,1학기말!P257,"")</f>
      </c>
      <c r="G255" s="212">
        <f>IF(COUNTA(1학기말!S257)&gt;0,1학기말!S257,"")</f>
      </c>
      <c r="H255" s="212">
        <f t="shared" si="76"/>
      </c>
      <c r="I255" s="212">
        <f t="shared" si="92"/>
      </c>
      <c r="J255" s="214">
        <f t="shared" si="77"/>
      </c>
      <c r="K255" s="213">
        <f>IF(COUNTA(2학기중간!O257)&gt;0,2학기중간!O257,"")</f>
      </c>
      <c r="L255" s="212">
        <f>IF(COUNTA(2학기중간!R257)&gt;0,2학기중간!R257,"")</f>
      </c>
      <c r="M255" s="212">
        <f t="shared" si="78"/>
      </c>
      <c r="N255" s="212">
        <f>IF(COUNTA(2학기말!O257)&gt;0,2학기말!O257,"")</f>
      </c>
      <c r="O255" s="212">
        <f>IF(COUNTA(2학기말!R257)&gt;0,2학기말!R257,"")</f>
      </c>
      <c r="P255" s="212">
        <f t="shared" si="79"/>
      </c>
      <c r="Q255" s="212">
        <f t="shared" si="72"/>
      </c>
      <c r="R255" s="214">
        <f t="shared" si="80"/>
      </c>
      <c r="S255" s="212">
        <f t="shared" si="81"/>
      </c>
      <c r="T255" s="212">
        <f t="shared" si="82"/>
      </c>
      <c r="U255" s="166">
        <f t="shared" si="83"/>
      </c>
      <c r="V255" s="212">
        <f t="shared" si="84"/>
      </c>
      <c r="W255" s="166">
        <f t="shared" si="73"/>
      </c>
      <c r="X255" s="166">
        <f t="shared" si="74"/>
      </c>
      <c r="Y255" s="164"/>
      <c r="Z255" s="97"/>
      <c r="AA255" s="98">
        <f t="shared" si="85"/>
      </c>
      <c r="AB255" s="98">
        <f t="shared" si="86"/>
      </c>
      <c r="AC255" s="98">
        <f t="shared" si="87"/>
      </c>
      <c r="AD255" s="98">
        <f t="shared" si="88"/>
      </c>
      <c r="AE255" s="98">
        <f t="shared" si="89"/>
      </c>
      <c r="AF255" s="98">
        <f t="shared" si="90"/>
      </c>
      <c r="AG255" s="98">
        <f t="shared" si="91"/>
      </c>
      <c r="AH255" s="98"/>
    </row>
    <row r="256" spans="1:34" ht="14.25">
      <c r="A256" s="163">
        <f>IF(COUNTA(명렬표!L54)&gt;0,명렬표!L54,"")</f>
      </c>
      <c r="B256" s="164">
        <f>IF(COUNTA(명렬표!M54)&gt;0,명렬표!M54,"")</f>
      </c>
      <c r="C256" s="213">
        <f>IF(COUNTA(1학기중간!O258)&gt;0,1학기중간!O258,"")</f>
      </c>
      <c r="D256" s="212">
        <f>IF(COUNTA(1학기중간!R258)&gt;0,1학기중간!R258,"")</f>
      </c>
      <c r="E256" s="212">
        <f t="shared" si="75"/>
      </c>
      <c r="F256" s="212">
        <f>IF(COUNTA(1학기말!P258)&gt;0,1학기말!P258,"")</f>
      </c>
      <c r="G256" s="212">
        <f>IF(COUNTA(1학기말!S258)&gt;0,1학기말!S258,"")</f>
      </c>
      <c r="H256" s="212">
        <f t="shared" si="76"/>
      </c>
      <c r="I256" s="212">
        <f t="shared" si="92"/>
      </c>
      <c r="J256" s="214">
        <f t="shared" si="77"/>
      </c>
      <c r="K256" s="213">
        <f>IF(COUNTA(2학기중간!O258)&gt;0,2학기중간!O258,"")</f>
      </c>
      <c r="L256" s="212">
        <f>IF(COUNTA(2학기중간!R258)&gt;0,2학기중간!R258,"")</f>
      </c>
      <c r="M256" s="212">
        <f t="shared" si="78"/>
      </c>
      <c r="N256" s="212">
        <f>IF(COUNTA(2학기말!O258)&gt;0,2학기말!O258,"")</f>
      </c>
      <c r="O256" s="212">
        <f>IF(COUNTA(2학기말!R258)&gt;0,2학기말!R258,"")</f>
      </c>
      <c r="P256" s="212">
        <f t="shared" si="79"/>
      </c>
      <c r="Q256" s="212">
        <f t="shared" si="72"/>
      </c>
      <c r="R256" s="214">
        <f t="shared" si="80"/>
      </c>
      <c r="S256" s="212">
        <f t="shared" si="81"/>
      </c>
      <c r="T256" s="212">
        <f t="shared" si="82"/>
      </c>
      <c r="U256" s="166">
        <f t="shared" si="83"/>
      </c>
      <c r="V256" s="212">
        <f t="shared" si="84"/>
      </c>
      <c r="W256" s="166">
        <f t="shared" si="73"/>
      </c>
      <c r="X256" s="166">
        <f t="shared" si="74"/>
      </c>
      <c r="Y256" s="164"/>
      <c r="Z256" s="97"/>
      <c r="AA256" s="98">
        <f t="shared" si="85"/>
      </c>
      <c r="AB256" s="98">
        <f t="shared" si="86"/>
      </c>
      <c r="AC256" s="98">
        <f t="shared" si="87"/>
      </c>
      <c r="AD256" s="98">
        <f t="shared" si="88"/>
      </c>
      <c r="AE256" s="98">
        <f t="shared" si="89"/>
      </c>
      <c r="AF256" s="98">
        <f t="shared" si="90"/>
      </c>
      <c r="AG256" s="98">
        <f t="shared" si="91"/>
      </c>
      <c r="AH256" s="98"/>
    </row>
    <row r="257" spans="1:34" ht="14.25">
      <c r="A257" s="163">
        <f>IF(COUNTA(명렬표!L55)&gt;0,명렬표!L55,"")</f>
      </c>
      <c r="B257" s="164">
        <f>IF(COUNTA(명렬표!M55)&gt;0,명렬표!M55,"")</f>
      </c>
      <c r="C257" s="213">
        <f>IF(COUNTA(1학기중간!O259)&gt;0,1학기중간!O259,"")</f>
      </c>
      <c r="D257" s="212">
        <f>IF(COUNTA(1학기중간!R259)&gt;0,1학기중간!R259,"")</f>
      </c>
      <c r="E257" s="212">
        <f t="shared" si="75"/>
      </c>
      <c r="F257" s="212">
        <f>IF(COUNTA(1학기말!P259)&gt;0,1학기말!P259,"")</f>
      </c>
      <c r="G257" s="212">
        <f>IF(COUNTA(1학기말!S259)&gt;0,1학기말!S259,"")</f>
      </c>
      <c r="H257" s="212">
        <f t="shared" si="76"/>
      </c>
      <c r="I257" s="212">
        <f t="shared" si="92"/>
      </c>
      <c r="J257" s="214">
        <f t="shared" si="77"/>
      </c>
      <c r="K257" s="213">
        <f>IF(COUNTA(2학기중간!O259)&gt;0,2학기중간!O259,"")</f>
      </c>
      <c r="L257" s="212">
        <f>IF(COUNTA(2학기중간!R259)&gt;0,2학기중간!R259,"")</f>
      </c>
      <c r="M257" s="212">
        <f t="shared" si="78"/>
      </c>
      <c r="N257" s="212">
        <f>IF(COUNTA(2학기말!O259)&gt;0,2학기말!O259,"")</f>
      </c>
      <c r="O257" s="212">
        <f>IF(COUNTA(2학기말!R259)&gt;0,2학기말!R259,"")</f>
      </c>
      <c r="P257" s="212">
        <f t="shared" si="79"/>
      </c>
      <c r="Q257" s="212">
        <f t="shared" si="72"/>
      </c>
      <c r="R257" s="214">
        <f t="shared" si="80"/>
      </c>
      <c r="S257" s="212">
        <f t="shared" si="81"/>
      </c>
      <c r="T257" s="212">
        <f t="shared" si="82"/>
      </c>
      <c r="U257" s="166">
        <f t="shared" si="83"/>
      </c>
      <c r="V257" s="212">
        <f t="shared" si="84"/>
      </c>
      <c r="W257" s="166">
        <f t="shared" si="73"/>
      </c>
      <c r="X257" s="166">
        <f t="shared" si="74"/>
      </c>
      <c r="Y257" s="164"/>
      <c r="Z257" s="97"/>
      <c r="AA257" s="98">
        <f t="shared" si="85"/>
      </c>
      <c r="AB257" s="98">
        <f t="shared" si="86"/>
      </c>
      <c r="AC257" s="98">
        <f t="shared" si="87"/>
      </c>
      <c r="AD257" s="98">
        <f t="shared" si="88"/>
      </c>
      <c r="AE257" s="98">
        <f t="shared" si="89"/>
      </c>
      <c r="AF257" s="98">
        <f t="shared" si="90"/>
      </c>
      <c r="AG257" s="98">
        <f t="shared" si="91"/>
      </c>
      <c r="AH257" s="98"/>
    </row>
    <row r="258" spans="1:34" ht="14.25">
      <c r="A258" s="163">
        <f>IF(COUNTA(명렬표!L56)&gt;0,명렬표!L56,"")</f>
      </c>
      <c r="B258" s="164">
        <f>IF(COUNTA(명렬표!M56)&gt;0,명렬표!M56,"")</f>
      </c>
      <c r="C258" s="213">
        <f>IF(COUNTA(1학기중간!O260)&gt;0,1학기중간!O260,"")</f>
      </c>
      <c r="D258" s="212">
        <f>IF(COUNTA(1학기중간!R260)&gt;0,1학기중간!R260,"")</f>
      </c>
      <c r="E258" s="212">
        <f t="shared" si="75"/>
      </c>
      <c r="F258" s="212">
        <f>IF(COUNTA(1학기말!P260)&gt;0,1학기말!P260,"")</f>
      </c>
      <c r="G258" s="212">
        <f>IF(COUNTA(1학기말!S260)&gt;0,1학기말!S260,"")</f>
      </c>
      <c r="H258" s="212">
        <f t="shared" si="76"/>
      </c>
      <c r="I258" s="212">
        <f t="shared" si="92"/>
      </c>
      <c r="J258" s="214">
        <f t="shared" si="77"/>
      </c>
      <c r="K258" s="213">
        <f>IF(COUNTA(2학기중간!O260)&gt;0,2학기중간!O260,"")</f>
      </c>
      <c r="L258" s="212">
        <f>IF(COUNTA(2학기중간!R260)&gt;0,2학기중간!R260,"")</f>
      </c>
      <c r="M258" s="212">
        <f t="shared" si="78"/>
      </c>
      <c r="N258" s="212">
        <f>IF(COUNTA(2학기말!O260)&gt;0,2학기말!O260,"")</f>
      </c>
      <c r="O258" s="212">
        <f>IF(COUNTA(2학기말!R260)&gt;0,2학기말!R260,"")</f>
      </c>
      <c r="P258" s="212">
        <f t="shared" si="79"/>
      </c>
      <c r="Q258" s="212">
        <f t="shared" si="72"/>
      </c>
      <c r="R258" s="214">
        <f t="shared" si="80"/>
      </c>
      <c r="S258" s="212">
        <f t="shared" si="81"/>
      </c>
      <c r="T258" s="212">
        <f t="shared" si="82"/>
      </c>
      <c r="U258" s="166">
        <f>IF(COUNT(T258)&gt;0,IF(T258&gt;=90,"수",IF(T258&gt;=80,"우",IF(T258&gt;=70,"미",IF(T258&gt;=60,"양",IF(1&lt;T258&lt;60,"가"))))),"")</f>
      </c>
      <c r="V258" s="212">
        <f t="shared" si="84"/>
      </c>
      <c r="W258" s="166">
        <f t="shared" si="73"/>
      </c>
      <c r="X258" s="166">
        <f t="shared" si="74"/>
      </c>
      <c r="Y258" s="164"/>
      <c r="Z258" s="97"/>
      <c r="AA258" s="98">
        <f t="shared" si="85"/>
      </c>
      <c r="AB258" s="98">
        <f t="shared" si="86"/>
      </c>
      <c r="AC258" s="98">
        <f t="shared" si="87"/>
      </c>
      <c r="AD258" s="98">
        <f t="shared" si="88"/>
      </c>
      <c r="AE258" s="98">
        <f t="shared" si="89"/>
      </c>
      <c r="AF258" s="98">
        <f t="shared" si="90"/>
      </c>
      <c r="AG258" s="98">
        <f t="shared" si="91"/>
      </c>
      <c r="AH258" s="98"/>
    </row>
    <row r="259" spans="1:34" ht="14.25">
      <c r="A259" s="163">
        <f>IF(COUNTA(명렬표!L57)&gt;0,명렬표!L57,"")</f>
      </c>
      <c r="B259" s="164">
        <f>IF(COUNTA(명렬표!M57)&gt;0,명렬표!M57,"")</f>
      </c>
      <c r="C259" s="213">
        <f>IF(COUNTA(1학기중간!O261)&gt;0,1학기중간!O261,"")</f>
      </c>
      <c r="D259" s="212">
        <f>IF(COUNTA(1학기중간!R261)&gt;0,1학기중간!R261,"")</f>
      </c>
      <c r="E259" s="212">
        <f t="shared" si="75"/>
      </c>
      <c r="F259" s="212">
        <f>IF(COUNTA(1학기말!P261)&gt;0,1학기말!P261,"")</f>
      </c>
      <c r="G259" s="212">
        <f>IF(COUNTA(1학기말!S261)&gt;0,1학기말!S261,"")</f>
      </c>
      <c r="H259" s="212">
        <f t="shared" si="76"/>
      </c>
      <c r="I259" s="212">
        <f t="shared" si="92"/>
      </c>
      <c r="J259" s="214">
        <f t="shared" si="77"/>
      </c>
      <c r="K259" s="213">
        <f>IF(COUNTA(2학기중간!O261)&gt;0,2학기중간!O261,"")</f>
      </c>
      <c r="L259" s="212">
        <f>IF(COUNTA(2학기중간!R261)&gt;0,2학기중간!R261,"")</f>
      </c>
      <c r="M259" s="212">
        <f t="shared" si="78"/>
      </c>
      <c r="N259" s="212">
        <f>IF(COUNTA(2학기말!O261)&gt;0,2학기말!O261,"")</f>
      </c>
      <c r="O259" s="212">
        <f>IF(COUNTA(2학기말!R261)&gt;0,2학기말!R261,"")</f>
      </c>
      <c r="P259" s="212">
        <f t="shared" si="79"/>
      </c>
      <c r="Q259" s="212">
        <f t="shared" si="72"/>
      </c>
      <c r="R259" s="214">
        <f t="shared" si="80"/>
      </c>
      <c r="S259" s="212">
        <f t="shared" si="81"/>
      </c>
      <c r="T259" s="212">
        <f t="shared" si="82"/>
      </c>
      <c r="U259" s="166">
        <f t="shared" si="83"/>
      </c>
      <c r="V259" s="212">
        <f t="shared" si="84"/>
      </c>
      <c r="W259" s="166">
        <f t="shared" si="73"/>
      </c>
      <c r="X259" s="166">
        <f t="shared" si="74"/>
      </c>
      <c r="Y259" s="164"/>
      <c r="Z259" s="97"/>
      <c r="AA259" s="98">
        <f t="shared" si="85"/>
      </c>
      <c r="AB259" s="98">
        <f t="shared" si="86"/>
      </c>
      <c r="AC259" s="98">
        <f t="shared" si="87"/>
      </c>
      <c r="AD259" s="98">
        <f t="shared" si="88"/>
      </c>
      <c r="AE259" s="98">
        <f t="shared" si="89"/>
      </c>
      <c r="AF259" s="98">
        <f t="shared" si="90"/>
      </c>
      <c r="AG259" s="98">
        <f t="shared" si="91"/>
      </c>
      <c r="AH259" s="98"/>
    </row>
    <row r="260" spans="1:34" ht="15" thickBot="1">
      <c r="A260" s="163">
        <f>IF(COUNTA(명렬표!L58)&gt;0,명렬표!L58,"")</f>
      </c>
      <c r="B260" s="164">
        <f>IF(COUNTA(명렬표!M58)&gt;0,명렬표!M58,"")</f>
      </c>
      <c r="C260" s="213">
        <f>IF(COUNTA(1학기중간!O262)&gt;0,1학기중간!O262,"")</f>
      </c>
      <c r="D260" s="212">
        <f>IF(COUNTA(1학기중간!R262)&gt;0,1학기중간!R262,"")</f>
      </c>
      <c r="E260" s="212">
        <f>IF(COUNT(C260:D260)&gt;0,SUM(C260:D260),"")</f>
      </c>
      <c r="F260" s="212">
        <f>IF(COUNTA(1학기말!P262)&gt;0,1학기말!P262,"")</f>
      </c>
      <c r="G260" s="212">
        <f>IF(COUNTA(1학기말!S262)&gt;0,1학기말!S262,"")</f>
      </c>
      <c r="H260" s="212">
        <f>IF(COUNT(F260:G260)&gt;0,SUM(F260:G260),"")</f>
      </c>
      <c r="I260" s="212">
        <f>IF(COUNT(F260:G260)&gt;0,SUM(E260,H260),"")</f>
      </c>
      <c r="J260" s="214">
        <f t="shared" si="77"/>
      </c>
      <c r="K260" s="213">
        <f>IF(COUNTA(2학기중간!O262)&gt;0,2학기중간!O262,"")</f>
      </c>
      <c r="L260" s="212">
        <f>IF(COUNTA(2학기중간!R262)&gt;0,2학기중간!R262,"")</f>
      </c>
      <c r="M260" s="212">
        <f>IF(COUNT(K260:L260)&gt;0,SUM(K260:L260),"")</f>
      </c>
      <c r="N260" s="215">
        <f>IF(COUNTA(1학기중간!N262)&gt;0,1학기중간!N262,"")</f>
      </c>
      <c r="O260" s="215">
        <f>IF(COUNTA(1학기중간!O262)&gt;0,1학기중간!O262,"")</f>
      </c>
      <c r="P260" s="212">
        <f>IF(COUNT(N260:O260)&gt;0,SUM(N260:O260),"")</f>
      </c>
      <c r="Q260" s="212">
        <f t="shared" si="72"/>
      </c>
      <c r="R260" s="214">
        <f t="shared" si="80"/>
      </c>
      <c r="S260" s="212">
        <f t="shared" si="81"/>
      </c>
      <c r="T260" s="212">
        <f t="shared" si="82"/>
      </c>
      <c r="U260" s="166">
        <f t="shared" si="83"/>
      </c>
      <c r="V260" s="212">
        <f>IF(COUNT($T260)&gt;0,IF(U260="수",5,IF(U260="우",4,IF(U260="미",3,IF(U260="양",2,1)))),"")</f>
      </c>
      <c r="W260" s="166">
        <f t="shared" si="73"/>
      </c>
      <c r="X260" s="166">
        <f t="shared" si="74"/>
      </c>
      <c r="Y260" s="164"/>
      <c r="Z260" s="97"/>
      <c r="AA260" s="98">
        <f>IF(COUNT($T260)&gt;0,IF($T260&gt;=90,"수",IF($T260&gt;=80,"우",IF($T260&gt;=70,"미",IF($T260&gt;=60,"양","가")))),"")</f>
      </c>
      <c r="AB260" s="98">
        <f>IF(COUNT($T260)&gt;0,IF($T260&gt;=88,"수",IF($T260&gt;=77,"우",IF($T260&gt;=65,"미",IF($T260&gt;=53,"양","가")))),"")</f>
      </c>
      <c r="AC260" s="98">
        <f>IF(COUNT($T260)&gt;0,IF($T260&gt;=87,"수",IF($T260&gt;=73,"우",IF($T260&gt;=60,"미",IF($T260&gt;=47,"양","가")))),"")</f>
      </c>
      <c r="AD260" s="98">
        <f>IF(COUNT($T260)&gt;0,IF($T260&gt;=85,"수",IF($T260&gt;=70,"우",IF($T260&gt;=55,"미",IF($T260&gt;=40,"양","가")))),"")</f>
      </c>
      <c r="AE260" s="98">
        <f>IF(COUNT($T260)&gt;0,IF($T260&gt;=83,"수",IF($T260&gt;=67,"우",IF($T260&gt;=50,"미",IF($T260&gt;=33,"양","가")))),"")</f>
      </c>
      <c r="AF260" s="98">
        <f>IF(COUNT($T260)&gt;0,IF($T260&gt;=82,"수",IF($T260&gt;=63,"우",IF($T260&gt;=45,"미",IF($T260&gt;=27,"양","가")))),"")</f>
      </c>
      <c r="AG260" s="98">
        <f>IF(COUNT($T260)&gt;0,IF($T260&gt;=80,"수",IF($T260&gt;=60,"우",IF($T260&gt;=40,"미",IF($T260&gt;=20,"양","가")))),"")</f>
      </c>
      <c r="AH260" s="98"/>
    </row>
    <row r="261" spans="1:34" ht="14.25">
      <c r="A261" s="169" t="s">
        <v>24</v>
      </c>
      <c r="B261" s="170"/>
      <c r="C261" s="225">
        <f>IF(COUNT(재적현황!$E$13)&gt;0,재적현황!$E$13,"")</f>
      </c>
      <c r="D261" s="226">
        <f>IF(COUNT(재적현황!$E$13)&gt;0,재적현황!$E$13,"")</f>
      </c>
      <c r="E261" s="226">
        <f>IF(COUNT(재적현황!$E$13)&gt;0,재적현황!$E$13,"")</f>
      </c>
      <c r="F261" s="226">
        <f>IF(COUNT(재적현황!$H$13)&gt;0,재적현황!$H$13,"")</f>
      </c>
      <c r="G261" s="226">
        <f>IF(COUNT(재적현황!$H$13)&gt;0,재적현황!$H$13,"")</f>
      </c>
      <c r="H261" s="226">
        <f>IF(COUNT(재적현황!$H$13)&gt;0,재적현황!$H$13,"")</f>
      </c>
      <c r="I261" s="226">
        <f>IF(COUNT(재적현황!$H$13)&gt;0,재적현황!$H$13,"")</f>
      </c>
      <c r="J261" s="227">
        <f>IF(COUNT(재적현황!$H$13)&gt;0,재적현황!$H$13,"")</f>
      </c>
      <c r="K261" s="225">
        <f>IF(COUNT(재적현황!$K$13)&gt;0,재적현황!$K$13,"")</f>
      </c>
      <c r="L261" s="226">
        <f>IF(COUNT(재적현황!$K$13)&gt;0,재적현황!$K$13,"")</f>
      </c>
      <c r="M261" s="226">
        <f>IF(COUNT(재적현황!$K$13)&gt;0,재적현황!$K$13,"")</f>
      </c>
      <c r="N261" s="226">
        <f>IF(COUNT(재적현황!$N$13)&gt;0,재적현황!$N$13,"")</f>
      </c>
      <c r="O261" s="226">
        <f>IF(COUNT(재적현황!$N$13)&gt;0,재적현황!$N$13,"")</f>
      </c>
      <c r="P261" s="226">
        <f>IF(COUNT(재적현황!$N$13)&gt;0,재적현황!$N$13,"")</f>
      </c>
      <c r="Q261" s="226">
        <f>IF(COUNT(재적현황!$N$13)&gt;0,재적현황!$N$13,"")</f>
      </c>
      <c r="R261" s="227">
        <f>IF(COUNT(재적현황!$N$13)&gt;0,재적현황!$N$13,"")</f>
      </c>
      <c r="S261" s="226"/>
      <c r="T261" s="226">
        <f>IF(COUNT(재적현황!$N$13)&gt;0,재적현황!$N$13,"")</f>
      </c>
      <c r="U261" s="172">
        <f>IF(COUNT(재적현황!$N$10)&gt;0,재적현황!$N$10,"")</f>
      </c>
      <c r="V261" s="172">
        <f>IF(COUNT(재적현황!$N$13)&gt;0,재적현황!$N$13,"")</f>
      </c>
      <c r="W261" s="172">
        <f>IF(COUNT(재적현황!$N$14)&gt;0,재적현황!$N$14,"")</f>
      </c>
      <c r="X261" s="172">
        <f>IF(COUNT(재적현황!$N$14)&gt;0,재적현황!$N$14,"")</f>
      </c>
      <c r="Y261" s="174" t="s">
        <v>25</v>
      </c>
      <c r="Z261" s="97"/>
      <c r="AA261" s="98"/>
      <c r="AB261" s="98"/>
      <c r="AC261" s="98"/>
      <c r="AD261" s="98"/>
      <c r="AE261" s="98"/>
      <c r="AF261" s="98"/>
      <c r="AG261" s="98"/>
      <c r="AH261" s="98"/>
    </row>
    <row r="262" spans="1:34" ht="14.25">
      <c r="A262" s="175" t="s">
        <v>26</v>
      </c>
      <c r="B262" s="176"/>
      <c r="C262" s="213">
        <f>IF(COUNT(재적현황!$F$13)&gt;0,재적현황!$F$13,"")</f>
      </c>
      <c r="D262" s="212">
        <f>IF(COUNT(재적현황!$F$13)&gt;0,재적현황!$F$13,"")</f>
      </c>
      <c r="E262" s="212">
        <f>IF(COUNT(재적현황!$F$13)&gt;0,재적현황!$F$13,"")</f>
      </c>
      <c r="F262" s="212">
        <f>IF(COUNT(재적현황!$I$13)&gt;0,재적현황!$I$13,"")</f>
      </c>
      <c r="G262" s="212">
        <f>IF(COUNT(재적현황!$I$13)&gt;0,재적현황!$I$13,"")</f>
      </c>
      <c r="H262" s="212">
        <f>IF(COUNT(재적현황!$I$13)&gt;0,재적현황!$I$13,"")</f>
      </c>
      <c r="I262" s="212">
        <f>IF(COUNT(재적현황!$I$13)&gt;0,재적현황!$I$13,"")</f>
      </c>
      <c r="J262" s="214">
        <f>IF(COUNT(재적현황!$I$13)&gt;0,재적현황!$I$13,"")</f>
      </c>
      <c r="K262" s="213">
        <f>IF(COUNT(재적현황!$L$13)&gt;0,재적현황!$L$13,"")</f>
      </c>
      <c r="L262" s="212">
        <f>IF(COUNT(재적현황!$L$13)&gt;0,재적현황!$L$13,"")</f>
      </c>
      <c r="M262" s="212">
        <f>IF(COUNT(재적현황!$L$13)&gt;0,재적현황!$L$13,"")</f>
      </c>
      <c r="N262" s="212">
        <f>IF(COUNT(재적현황!$O$13)&gt;0,재적현황!$O$13,"")</f>
      </c>
      <c r="O262" s="212">
        <f>IF(COUNT(재적현황!$O$13)&gt;0,재적현황!$O$13,"")</f>
      </c>
      <c r="P262" s="212">
        <f>IF(COUNT(재적현황!$O$13)&gt;0,재적현황!$O$13,"")</f>
      </c>
      <c r="Q262" s="212">
        <f>IF(COUNT(재적현황!$O$13)&gt;0,재적현황!$O$13,"")</f>
      </c>
      <c r="R262" s="214">
        <f>IF(COUNT(재적현황!$O$13)&gt;0,재적현황!$O$13,"")</f>
      </c>
      <c r="S262" s="212"/>
      <c r="T262" s="212">
        <f>IF(COUNT(재적현황!$O$13)&gt;0,재적현황!$O$13,"")</f>
      </c>
      <c r="U262" s="166">
        <f>IF(COUNT(재적현황!$O$10)&gt;0,재적현황!$O$10,"")</f>
      </c>
      <c r="V262" s="166">
        <f>IF(COUNT(재적현황!$O$13)&gt;0,재적현황!$O$13,"")</f>
      </c>
      <c r="W262" s="166">
        <f>IF(COUNT(재적현황!$O$14)&gt;0,재적현황!$O$14,"")</f>
      </c>
      <c r="X262" s="166">
        <f>IF(COUNT(재적현황!$O$14)&gt;0,재적현황!$O$14,"")</f>
      </c>
      <c r="Y262" s="177">
        <f>IF(COUNT(T262)&gt;0,ROUND(SUM($T$60,$T$128,$T$196,$T$264)/재적현황!$P$14,2),"")</f>
      </c>
      <c r="Z262" s="97"/>
      <c r="AA262" s="98"/>
      <c r="AB262" s="98"/>
      <c r="AC262" s="98"/>
      <c r="AD262" s="98"/>
      <c r="AE262" s="98"/>
      <c r="AF262" s="98"/>
      <c r="AG262" s="98"/>
      <c r="AH262" s="98"/>
    </row>
    <row r="263" spans="1:34" ht="14.25">
      <c r="A263" s="175" t="s">
        <v>27</v>
      </c>
      <c r="B263" s="176"/>
      <c r="C263" s="213">
        <f>IF(COUNT(재적현황!$G$13)&gt;0,재적현황!$G$13,"")</f>
      </c>
      <c r="D263" s="212">
        <f>IF(COUNT(재적현황!$G$13)&gt;0,재적현황!$G$13,"")</f>
      </c>
      <c r="E263" s="212">
        <f>IF(COUNT(재적현황!$G$13)&gt;0,재적현황!$G$13,"")</f>
      </c>
      <c r="F263" s="212">
        <f>IF(COUNT(재적현황!$J$13)&gt;0,재적현황!$J$13,"")</f>
      </c>
      <c r="G263" s="212">
        <f>IF(COUNT(재적현황!$J$13)&gt;0,재적현황!$J$13,"")</f>
      </c>
      <c r="H263" s="212">
        <f>IF(COUNT(재적현황!$J$13)&gt;0,재적현황!$J$13,"")</f>
      </c>
      <c r="I263" s="212">
        <f>IF(COUNT(재적현황!$J$13)&gt;0,재적현황!$J$13,"")</f>
      </c>
      <c r="J263" s="214">
        <f>IF(COUNT(재적현황!$J$13)&gt;0,재적현황!$J$13,"")</f>
      </c>
      <c r="K263" s="213">
        <f>IF(COUNT(재적현황!$M$13)&gt;0,재적현황!$M$13,"")</f>
      </c>
      <c r="L263" s="212">
        <f>IF(COUNT(재적현황!$M$13)&gt;0,재적현황!$M$13,"")</f>
      </c>
      <c r="M263" s="212">
        <f>IF(COUNT(재적현황!$M$13)&gt;0,재적현황!$M$13,"")</f>
      </c>
      <c r="N263" s="212">
        <f>IF(COUNT(재적현황!$P$13)&gt;0,재적현황!$P$13,"")</f>
      </c>
      <c r="O263" s="212">
        <f>IF(COUNT(재적현황!$P$13)&gt;0,재적현황!$P$13,"")</f>
      </c>
      <c r="P263" s="212">
        <f>IF(COUNT(재적현황!$P$13)&gt;0,재적현황!$P$13,"")</f>
      </c>
      <c r="Q263" s="212">
        <f>IF(COUNT(재적현황!$P$13)&gt;0,재적현황!$P$13,"")</f>
      </c>
      <c r="R263" s="214">
        <f>IF(COUNT(재적현황!$P$13)&gt;0,재적현황!$P$13,"")</f>
      </c>
      <c r="S263" s="212"/>
      <c r="T263" s="212">
        <f>IF(COUNT(재적현황!$P$13)&gt;0,재적현황!$P$13,"")</f>
      </c>
      <c r="U263" s="166">
        <f>IF(COUNT(재적현황!$P$10)&gt;0,재적현황!$P$10,"")</f>
      </c>
      <c r="V263" s="166">
        <f>IF(COUNT(재적현황!$P$13)&gt;0,재적현황!$P$13,"")</f>
      </c>
      <c r="W263" s="166">
        <f>IF(COUNT(재적현황!$P$14)&gt;0,재적현황!$P$14,"")</f>
      </c>
      <c r="X263" s="166">
        <f>IF(COUNT(재적현황!$P$14)&gt;0,재적현황!$P$14,"")</f>
      </c>
      <c r="Y263" s="178" t="s">
        <v>28</v>
      </c>
      <c r="Z263" s="97"/>
      <c r="AA263" s="98"/>
      <c r="AB263" s="98"/>
      <c r="AC263" s="98"/>
      <c r="AD263" s="98"/>
      <c r="AE263" s="98"/>
      <c r="AF263" s="98"/>
      <c r="AG263" s="98"/>
      <c r="AH263" s="98"/>
    </row>
    <row r="264" spans="1:34" ht="14.25">
      <c r="A264" s="175" t="s">
        <v>29</v>
      </c>
      <c r="B264" s="176"/>
      <c r="C264" s="213">
        <f>IF(COUNT(C211:C260)&gt;0,SUM(C211:C260),"")</f>
      </c>
      <c r="D264" s="212">
        <f aca="true" t="shared" si="93" ref="D264:R264">IF(COUNT(D211:D260)&gt;0,SUM(D211:D260),"")</f>
      </c>
      <c r="E264" s="212">
        <f t="shared" si="93"/>
      </c>
      <c r="F264" s="212">
        <f t="shared" si="93"/>
      </c>
      <c r="G264" s="212">
        <f t="shared" si="93"/>
      </c>
      <c r="H264" s="212">
        <f t="shared" si="93"/>
      </c>
      <c r="I264" s="212">
        <f t="shared" si="93"/>
      </c>
      <c r="J264" s="214">
        <f t="shared" si="93"/>
      </c>
      <c r="K264" s="213">
        <f t="shared" si="93"/>
      </c>
      <c r="L264" s="212">
        <f t="shared" si="93"/>
      </c>
      <c r="M264" s="212">
        <f t="shared" si="93"/>
      </c>
      <c r="N264" s="212">
        <f t="shared" si="93"/>
      </c>
      <c r="O264" s="212">
        <f t="shared" si="93"/>
      </c>
      <c r="P264" s="212">
        <f t="shared" si="93"/>
      </c>
      <c r="Q264" s="212">
        <f t="shared" si="93"/>
      </c>
      <c r="R264" s="214">
        <f t="shared" si="93"/>
      </c>
      <c r="S264" s="212"/>
      <c r="T264" s="212">
        <f>IF(COUNT(T211:T260)&gt;0,SUM(T211:T260),"")</f>
      </c>
      <c r="U264" s="166"/>
      <c r="V264" s="166">
        <f>IF(COUNT(V211:V260)&gt;0,SUM(V211:V260),"")</f>
      </c>
      <c r="W264" s="166"/>
      <c r="X264" s="166"/>
      <c r="Y264" s="179">
        <f>IF(COUNT($T$211:$T$260)&gt;0,ROUND(AVERAGE($T$211:$T$260),2),"")</f>
      </c>
      <c r="Z264" s="97"/>
      <c r="AA264" s="98"/>
      <c r="AB264" s="98"/>
      <c r="AC264" s="98"/>
      <c r="AD264" s="98"/>
      <c r="AE264" s="98"/>
      <c r="AF264" s="98"/>
      <c r="AG264" s="98"/>
      <c r="AH264" s="98"/>
    </row>
    <row r="265" spans="1:34" ht="15" thickBot="1">
      <c r="A265" s="175" t="s">
        <v>30</v>
      </c>
      <c r="B265" s="176"/>
      <c r="C265" s="213">
        <f>IF(COUNT(C211:C260)&gt;0,ROUND(AVERAGE(C211:C260),2),"")</f>
      </c>
      <c r="D265" s="212">
        <f aca="true" t="shared" si="94" ref="D265:R265">IF(COUNT(D211:D260)&gt;0,ROUND(AVERAGE(D211:D260),2),"")</f>
      </c>
      <c r="E265" s="212">
        <f t="shared" si="94"/>
      </c>
      <c r="F265" s="212">
        <f t="shared" si="94"/>
      </c>
      <c r="G265" s="212">
        <f t="shared" si="94"/>
      </c>
      <c r="H265" s="212">
        <f t="shared" si="94"/>
      </c>
      <c r="I265" s="212">
        <f t="shared" si="94"/>
      </c>
      <c r="J265" s="214">
        <f t="shared" si="94"/>
      </c>
      <c r="K265" s="213">
        <f t="shared" si="94"/>
      </c>
      <c r="L265" s="212">
        <f t="shared" si="94"/>
      </c>
      <c r="M265" s="212">
        <f t="shared" si="94"/>
      </c>
      <c r="N265" s="212">
        <f t="shared" si="94"/>
      </c>
      <c r="O265" s="212">
        <f t="shared" si="94"/>
      </c>
      <c r="P265" s="212">
        <f t="shared" si="94"/>
      </c>
      <c r="Q265" s="212">
        <f t="shared" si="94"/>
      </c>
      <c r="R265" s="214">
        <f t="shared" si="94"/>
      </c>
      <c r="S265" s="212"/>
      <c r="T265" s="212">
        <f>IF(COUNT($T$211:$T$260)&gt;0,ROUND(AVERAGE($T$211:$T$260),2),"")</f>
      </c>
      <c r="U265" s="212">
        <f>IF(COUNT($T$211:$T$260)&gt;0,ROUND(AVERAGE($T$211:$T$260),2),"")</f>
      </c>
      <c r="V265" s="181">
        <f>IF(COUNT($V$211:$V$260)&gt;0,ROUND(AVERAGE($V$211:$V$260),2),"")</f>
      </c>
      <c r="W265" s="166"/>
      <c r="X265" s="166"/>
      <c r="Y265" s="178" t="s">
        <v>31</v>
      </c>
      <c r="Z265" s="97"/>
      <c r="AA265" s="98"/>
      <c r="AB265" s="98"/>
      <c r="AC265" s="98"/>
      <c r="AD265" s="98"/>
      <c r="AE265" s="98"/>
      <c r="AF265" s="98"/>
      <c r="AG265" s="98"/>
      <c r="AH265" s="98"/>
    </row>
    <row r="266" spans="1:34" ht="14.25">
      <c r="A266" s="169" t="s">
        <v>32</v>
      </c>
      <c r="B266" s="170"/>
      <c r="C266" s="171"/>
      <c r="D266" s="172"/>
      <c r="E266" s="172">
        <f>IF(COUNT(E211:E260)&gt;0,COUNTIF(E211:E260,"&gt;=90"),"")</f>
      </c>
      <c r="F266" s="172"/>
      <c r="G266" s="172"/>
      <c r="H266" s="172">
        <f>IF(COUNT(H211:H260)&gt;0,COUNTIF(H211:H260,"&gt;=90"),"")</f>
      </c>
      <c r="I266" s="172"/>
      <c r="J266" s="173">
        <f>IF(COUNT(J211:J260)&gt;0,COUNTIF(J211:J260,"&gt;=90"),"")</f>
      </c>
      <c r="K266" s="171"/>
      <c r="L266" s="172"/>
      <c r="M266" s="172">
        <f>IF(COUNT(M211:M260)&gt;0,COUNTIF(M211:M260,"&gt;=90"),"")</f>
      </c>
      <c r="N266" s="172"/>
      <c r="O266" s="172"/>
      <c r="P266" s="172">
        <f>IF(COUNT(P211:P260)&gt;0,COUNTIF(P211:P260,"&gt;=90"),"")</f>
      </c>
      <c r="Q266" s="172"/>
      <c r="R266" s="173">
        <f>IF(COUNT(R211:R260)&gt;0,COUNTIF(R211:R260,"&gt;=90"),"")</f>
      </c>
      <c r="S266" s="172"/>
      <c r="T266" s="172">
        <f>IF(COUNT(T211:T260)&gt;0,COUNTIF(T211:T260,"&gt;=90"),"")</f>
      </c>
      <c r="U266" s="184" t="s">
        <v>33</v>
      </c>
      <c r="V266" s="185">
        <f>IF(COUNT(V211:V260)&gt;0,COUNTIF(V211:V260,5),"")</f>
      </c>
      <c r="W266" s="172"/>
      <c r="X266" s="173"/>
      <c r="Y266" s="177">
        <f>IF(COUNT(T264)&gt;0,ROUND(AVERAGE($Y$64,$Y$132,$Y$200,$Y$268),2),"")</f>
      </c>
      <c r="Z266" s="97"/>
      <c r="AA266" s="98"/>
      <c r="AB266" s="98"/>
      <c r="AC266" s="98"/>
      <c r="AD266" s="98"/>
      <c r="AE266" s="98"/>
      <c r="AF266" s="98"/>
      <c r="AG266" s="98"/>
      <c r="AH266" s="98"/>
    </row>
    <row r="267" spans="1:34" ht="14.25">
      <c r="A267" s="175" t="s">
        <v>34</v>
      </c>
      <c r="B267" s="176"/>
      <c r="C267" s="165"/>
      <c r="D267" s="166"/>
      <c r="E267" s="166">
        <f>IF(COUNT(E211:E260)&gt;0,COUNTIF(E211:E260,"&gt;=80")-E266,"")</f>
      </c>
      <c r="F267" s="166"/>
      <c r="G267" s="166"/>
      <c r="H267" s="166">
        <f>IF(COUNT(H211:H260)&gt;0,COUNTIF(H211:H260,"&gt;=80")-H266,"")</f>
      </c>
      <c r="I267" s="166"/>
      <c r="J267" s="167">
        <f>IF(COUNT(J211:J260)&gt;0,COUNTIF(J211:J260,"&gt;=80")-J266,"")</f>
      </c>
      <c r="K267" s="165"/>
      <c r="L267" s="166"/>
      <c r="M267" s="166">
        <f>IF(COUNT(M211:M260)&gt;0,COUNTIF(M211:M260,"&gt;=80")-M266,"")</f>
      </c>
      <c r="N267" s="166"/>
      <c r="O267" s="166"/>
      <c r="P267" s="166">
        <f>IF(COUNT(P211:P260)&gt;0,COUNTIF(P211:P260,"&gt;=80")-P266,"")</f>
      </c>
      <c r="Q267" s="166"/>
      <c r="R267" s="167">
        <f>IF(COUNT(R211:R260)&gt;0,COUNTIF(R211:R260,"&gt;=80")-R266,"")</f>
      </c>
      <c r="S267" s="166"/>
      <c r="T267" s="166">
        <f>IF(COUNT(T211:T260)&gt;0,COUNTIF(T211:T260,"&gt;=80")-T266,"")</f>
      </c>
      <c r="U267" s="186" t="s">
        <v>35</v>
      </c>
      <c r="V267" s="187">
        <f>IF(COUNT(V211:V260)&gt;0,COUNTIF(V211:V260,4),"")</f>
      </c>
      <c r="W267" s="166"/>
      <c r="X267" s="167"/>
      <c r="Y267" s="178" t="s">
        <v>36</v>
      </c>
      <c r="Z267" s="97"/>
      <c r="AA267" s="98"/>
      <c r="AB267" s="98"/>
      <c r="AC267" s="98"/>
      <c r="AD267" s="98"/>
      <c r="AE267" s="98"/>
      <c r="AF267" s="98"/>
      <c r="AG267" s="98"/>
      <c r="AH267" s="98"/>
    </row>
    <row r="268" spans="1:34" ht="15" thickBot="1">
      <c r="A268" s="175" t="s">
        <v>37</v>
      </c>
      <c r="B268" s="176"/>
      <c r="C268" s="165"/>
      <c r="D268" s="166"/>
      <c r="E268" s="166">
        <f>IF(COUNT(E211:E260)&gt;0,COUNTIF(E211:E260,"&gt;=70")-E266-E267,"")</f>
      </c>
      <c r="F268" s="166"/>
      <c r="G268" s="166"/>
      <c r="H268" s="166">
        <f>IF(COUNT(H211:H260)&gt;0,COUNTIF(H211:H260,"&gt;=70")-H266-H267,"")</f>
      </c>
      <c r="I268" s="166"/>
      <c r="J268" s="167">
        <f>IF(COUNT(J211:J260)&gt;0,COUNTIF(J211:J260,"&gt;=70")-J266-J267,"")</f>
      </c>
      <c r="K268" s="165"/>
      <c r="L268" s="166"/>
      <c r="M268" s="166">
        <f>IF(COUNT(M211:M260)&gt;0,COUNTIF(M211:M260,"&gt;=70")-M266-M267,"")</f>
      </c>
      <c r="N268" s="166"/>
      <c r="O268" s="166"/>
      <c r="P268" s="166">
        <f>IF(COUNT(P211:P260)&gt;0,COUNTIF(P211:P260,"&gt;=70")-P266-P267,"")</f>
      </c>
      <c r="Q268" s="166"/>
      <c r="R268" s="167">
        <f>IF(COUNT(R211:R260)&gt;0,COUNTIF(R211:R260,"&gt;=70")-R266-R267,"")</f>
      </c>
      <c r="S268" s="166"/>
      <c r="T268" s="166">
        <f>IF(COUNT(T211:T260)&gt;0,COUNTIF(T211:T260,"&gt;=70")-T266-T267,"")</f>
      </c>
      <c r="U268" s="186" t="s">
        <v>38</v>
      </c>
      <c r="V268" s="187">
        <f>IF(COUNT(V211:V260)&gt;0,COUNTIF(V211:V260,3),"")</f>
      </c>
      <c r="W268" s="166"/>
      <c r="X268" s="167"/>
      <c r="Y268" s="188">
        <f>IF(COUNT($V$211:$V$260)&gt;0,ROUND(AVERAGE($V$211:$V$260),2),"")</f>
      </c>
      <c r="Z268" s="97"/>
      <c r="AA268" s="98"/>
      <c r="AB268" s="98"/>
      <c r="AC268" s="98"/>
      <c r="AD268" s="98"/>
      <c r="AE268" s="98"/>
      <c r="AF268" s="98"/>
      <c r="AG268" s="98"/>
      <c r="AH268" s="98"/>
    </row>
    <row r="269" spans="1:34" ht="14.25">
      <c r="A269" s="175" t="s">
        <v>39</v>
      </c>
      <c r="B269" s="176"/>
      <c r="C269" s="165"/>
      <c r="D269" s="166"/>
      <c r="E269" s="166">
        <f>IF(COUNT(E211:E260)&gt;0,COUNTIF(E211:E260,"&gt;=60")-E266-E267-E268,"")</f>
      </c>
      <c r="F269" s="166"/>
      <c r="G269" s="166"/>
      <c r="H269" s="166">
        <f>IF(COUNT(H211:H260)&gt;0,COUNTIF(H211:H260,"&gt;=60")-H266-H267-H268,"")</f>
      </c>
      <c r="I269" s="166"/>
      <c r="J269" s="167">
        <f>IF(COUNT(J211:J260)&gt;0,COUNTIF(J211:J260,"&gt;=60")-J266-J267-J268,"")</f>
      </c>
      <c r="K269" s="165"/>
      <c r="L269" s="166"/>
      <c r="M269" s="166">
        <f>IF(COUNT(M211:M260)&gt;0,COUNTIF(M211:M260,"&gt;=60")-M266-M267-M268,"")</f>
      </c>
      <c r="N269" s="166"/>
      <c r="O269" s="166"/>
      <c r="P269" s="166">
        <f>IF(COUNT(P211:P260)&gt;0,COUNTIF(P211:P260,"&gt;=60")-P266-P267-P268,"")</f>
      </c>
      <c r="Q269" s="166"/>
      <c r="R269" s="167">
        <f>IF(COUNT(R211:R260)&gt;0,COUNTIF(R211:R260,"&gt;=60")-R266-R267-R268,"")</f>
      </c>
      <c r="S269" s="166"/>
      <c r="T269" s="166">
        <f>IF(COUNT(T211:T260)&gt;0,COUNTIF(T211:T260,"&gt;=60")-T266-T267-T268,"")</f>
      </c>
      <c r="U269" s="186" t="s">
        <v>40</v>
      </c>
      <c r="V269" s="187">
        <f>IF(COUNT(V211:V260)&gt;0,COUNTIF(V211:V260,2),"")</f>
      </c>
      <c r="W269" s="166"/>
      <c r="X269" s="167"/>
      <c r="Y269" s="164"/>
      <c r="Z269" s="97"/>
      <c r="AA269" s="98"/>
      <c r="AB269" s="98"/>
      <c r="AC269" s="98"/>
      <c r="AD269" s="98"/>
      <c r="AE269" s="98"/>
      <c r="AF269" s="98"/>
      <c r="AG269" s="98"/>
      <c r="AH269" s="98"/>
    </row>
    <row r="270" spans="1:34" ht="15" thickBot="1">
      <c r="A270" s="175" t="s">
        <v>41</v>
      </c>
      <c r="B270" s="176"/>
      <c r="C270" s="165"/>
      <c r="D270" s="166"/>
      <c r="E270" s="166">
        <f>IF(COUNT(E211:E260)&gt;0,COUNTIF(E211:E260,"&gt;=50")-E266-E267-E268-E269,"")</f>
      </c>
      <c r="F270" s="166"/>
      <c r="G270" s="166"/>
      <c r="H270" s="166">
        <f>IF(COUNT(H211:H260)&gt;0,COUNTIF(H211:H260,"&gt;=50")-H266-H267-H268-H269,"")</f>
      </c>
      <c r="I270" s="166"/>
      <c r="J270" s="167">
        <f>IF(COUNT(J211:J260)&gt;0,COUNTIF(J211:J260,"&gt;=50")-J266-J267-J268-J269,"")</f>
      </c>
      <c r="K270" s="165"/>
      <c r="L270" s="166"/>
      <c r="M270" s="166">
        <f>IF(COUNT(M211:M260)&gt;0,COUNTIF(M211:M260,"&gt;=50")-M266-M267-M268-M269,"")</f>
      </c>
      <c r="N270" s="166"/>
      <c r="O270" s="166"/>
      <c r="P270" s="166">
        <f>IF(COUNT(P211:P260)&gt;0,COUNTIF(P211:P260,"&gt;=50")-P266-P267-P268-P269,"")</f>
      </c>
      <c r="Q270" s="166"/>
      <c r="R270" s="167">
        <f>IF(COUNT(R211:R260)&gt;0,COUNTIF(R211:R260,"&gt;=50")-R266-R267-R268-R269,"")</f>
      </c>
      <c r="S270" s="166"/>
      <c r="T270" s="166">
        <f>IF(COUNT(T211:T260)&gt;0,COUNTIF(T211:T260,"&gt;=50")-T266-T267-T268-T269,"")</f>
      </c>
      <c r="U270" s="189" t="s">
        <v>42</v>
      </c>
      <c r="V270" s="190">
        <f>IF(COUNT(V211:V260)&gt;0,COUNTIF(V211:V260,1),"")</f>
      </c>
      <c r="W270" s="166"/>
      <c r="X270" s="167"/>
      <c r="Y270" s="164"/>
      <c r="Z270" s="97"/>
      <c r="AA270" s="98"/>
      <c r="AB270" s="98"/>
      <c r="AC270" s="98"/>
      <c r="AD270" s="98"/>
      <c r="AE270" s="98"/>
      <c r="AF270" s="98"/>
      <c r="AG270" s="98"/>
      <c r="AH270" s="98"/>
    </row>
    <row r="271" spans="1:34" ht="15" thickBot="1">
      <c r="A271" s="175" t="s">
        <v>43</v>
      </c>
      <c r="B271" s="176"/>
      <c r="C271" s="165"/>
      <c r="D271" s="166"/>
      <c r="E271" s="166">
        <f>IF(COUNT(E211:E260)&gt;0,COUNTIF(E211:E260,"&gt;=40")-E266-E267-E268-E269-E270,"")</f>
      </c>
      <c r="F271" s="166"/>
      <c r="G271" s="166"/>
      <c r="H271" s="166">
        <f>IF(COUNT(H211:H260)&gt;0,COUNTIF(H211:H260,"&gt;=40")-H266-H267-H268-H269-H270,"")</f>
      </c>
      <c r="I271" s="166"/>
      <c r="J271" s="167">
        <f>IF(COUNT(J211:J260)&gt;0,COUNTIF(J211:J260,"&gt;=40")-J266-J267-J268-J269-J270,"")</f>
      </c>
      <c r="K271" s="165"/>
      <c r="L271" s="166"/>
      <c r="M271" s="166">
        <f>IF(COUNT(M211:M260)&gt;0,COUNTIF(M211:M260,"&gt;=40")-M266-M267-M268-M269-M270,"")</f>
      </c>
      <c r="N271" s="166"/>
      <c r="O271" s="166"/>
      <c r="P271" s="166">
        <f>IF(COUNT(P211:P260)&gt;0,COUNTIF(P211:P260,"&gt;=40")-P266-P267-P268-P269-P270,"")</f>
      </c>
      <c r="Q271" s="166"/>
      <c r="R271" s="167">
        <f>IF(COUNT(R211:R260)&gt;0,COUNTIF(R211:R260,"&gt;=40")-R266-R267-R268-R269-R270,"")</f>
      </c>
      <c r="S271" s="166"/>
      <c r="T271" s="166">
        <f>IF(COUNT(T211:T260)&gt;0,COUNTIF(T211:T260,"&gt;=40")-T266-T267-T268-T269-T270,"")</f>
      </c>
      <c r="U271" s="234" t="s">
        <v>19</v>
      </c>
      <c r="V271" s="191">
        <f>IF(COUNT(V266:V270)&gt;0,SUM(V266:V270),"")</f>
      </c>
      <c r="W271" s="166"/>
      <c r="X271" s="167"/>
      <c r="Y271" s="164"/>
      <c r="Z271" s="97"/>
      <c r="AA271" s="98"/>
      <c r="AB271" s="98"/>
      <c r="AC271" s="98"/>
      <c r="AD271" s="98"/>
      <c r="AE271" s="98"/>
      <c r="AF271" s="98"/>
      <c r="AG271" s="98"/>
      <c r="AH271" s="98"/>
    </row>
    <row r="272" spans="1:34" ht="15" thickBot="1">
      <c r="A272" s="192" t="s">
        <v>44</v>
      </c>
      <c r="B272" s="193"/>
      <c r="C272" s="194"/>
      <c r="D272" s="168"/>
      <c r="E272" s="168">
        <f>IF(COUNT(E211:E260)&gt;0,COUNTIF(E211:E260,"&lt;=39"),"")</f>
      </c>
      <c r="F272" s="168"/>
      <c r="G272" s="168"/>
      <c r="H272" s="168">
        <f>IF(COUNT(H211:H260)&gt;0,COUNTIF(H211:H260,"&lt;=39"),"")</f>
      </c>
      <c r="I272" s="168"/>
      <c r="J272" s="195">
        <f>IF(COUNT(J211:J260)&gt;0,COUNTIF(J211:J260,"&lt;=39"),"")</f>
      </c>
      <c r="K272" s="194"/>
      <c r="L272" s="168"/>
      <c r="M272" s="168">
        <f>IF(COUNT(M211:M260)&gt;0,COUNTIF(M211:M260,"&lt;=39"),"")</f>
      </c>
      <c r="N272" s="168"/>
      <c r="O272" s="168"/>
      <c r="P272" s="168">
        <f>IF(COUNT(P211:P260)&gt;0,COUNTIF(P211:P260,"&lt;=39"),"")</f>
      </c>
      <c r="Q272" s="168"/>
      <c r="R272" s="195">
        <f>IF(COUNT(R211:R260)&gt;0,COUNTIF(R211:R260,"&lt;=39"),"")</f>
      </c>
      <c r="S272" s="168"/>
      <c r="T272" s="168">
        <f>IF(COUNT(T211:T260)&gt;0,COUNTIF(T211:T260,"&lt;=39"),"")</f>
      </c>
      <c r="U272" s="168"/>
      <c r="V272" s="168"/>
      <c r="W272" s="168"/>
      <c r="X272" s="195"/>
      <c r="Y272" s="196"/>
      <c r="Z272" s="97"/>
      <c r="AA272" s="98"/>
      <c r="AB272" s="98"/>
      <c r="AC272" s="98"/>
      <c r="AD272" s="98"/>
      <c r="AE272" s="98"/>
      <c r="AF272" s="98"/>
      <c r="AG272" s="98"/>
      <c r="AH272" s="98"/>
    </row>
    <row r="273" spans="1:34" ht="14.25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97"/>
      <c r="AA273" s="99"/>
      <c r="AB273" s="99"/>
      <c r="AC273" s="99"/>
      <c r="AD273" s="99"/>
      <c r="AE273" s="99"/>
      <c r="AF273" s="99"/>
      <c r="AG273" s="99"/>
      <c r="AH273" s="99"/>
    </row>
    <row r="274" spans="1:34" ht="14.25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97"/>
      <c r="AA274" s="99"/>
      <c r="AB274" s="99"/>
      <c r="AC274" s="99"/>
      <c r="AD274" s="99"/>
      <c r="AE274" s="99"/>
      <c r="AF274" s="99"/>
      <c r="AG274" s="99"/>
      <c r="AH274" s="99"/>
    </row>
    <row r="275" spans="1:34" ht="14.2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97"/>
      <c r="AA275" s="99"/>
      <c r="AB275" s="99"/>
      <c r="AC275" s="99"/>
      <c r="AD275" s="99"/>
      <c r="AE275" s="99"/>
      <c r="AF275" s="99"/>
      <c r="AG275" s="99"/>
      <c r="AH275" s="99"/>
    </row>
    <row r="276" spans="1:34" ht="14.2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97"/>
      <c r="AA276" s="97"/>
      <c r="AB276" s="97"/>
      <c r="AC276" s="97"/>
      <c r="AD276" s="97"/>
      <c r="AE276" s="97"/>
      <c r="AF276" s="97"/>
      <c r="AG276" s="97"/>
      <c r="AH276" s="97"/>
    </row>
    <row r="277" spans="1:34" ht="14.2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97"/>
      <c r="AA277" s="97"/>
      <c r="AB277" s="97"/>
      <c r="AC277" s="97"/>
      <c r="AD277" s="97"/>
      <c r="AE277" s="97"/>
      <c r="AF277" s="97"/>
      <c r="AG277" s="97"/>
      <c r="AH277" s="97"/>
    </row>
    <row r="278" spans="1:25" ht="14.25">
      <c r="A278" s="203"/>
      <c r="B278" s="203"/>
      <c r="C278" s="203"/>
      <c r="D278" s="203"/>
      <c r="E278" s="203"/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3"/>
    </row>
    <row r="279" spans="1:25" ht="14.25">
      <c r="A279" s="203"/>
      <c r="B279" s="203"/>
      <c r="C279" s="203"/>
      <c r="D279" s="203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</row>
  </sheetData>
  <mergeCells count="80">
    <mergeCell ref="Q2:R2"/>
    <mergeCell ref="S2:T2"/>
    <mergeCell ref="A5:A6"/>
    <mergeCell ref="B5:B6"/>
    <mergeCell ref="C5:E5"/>
    <mergeCell ref="F5:H5"/>
    <mergeCell ref="I5:I6"/>
    <mergeCell ref="J5:J6"/>
    <mergeCell ref="S5:Y5"/>
    <mergeCell ref="P2:P4"/>
    <mergeCell ref="U2:V2"/>
    <mergeCell ref="W2:X2"/>
    <mergeCell ref="U3:V4"/>
    <mergeCell ref="W3:X4"/>
    <mergeCell ref="Q3:R4"/>
    <mergeCell ref="S3:T4"/>
    <mergeCell ref="P70:P72"/>
    <mergeCell ref="Q70:R70"/>
    <mergeCell ref="S70:T70"/>
    <mergeCell ref="K5:M5"/>
    <mergeCell ref="N5:P5"/>
    <mergeCell ref="Q5:Q6"/>
    <mergeCell ref="R5:R6"/>
    <mergeCell ref="U70:V70"/>
    <mergeCell ref="W70:X70"/>
    <mergeCell ref="Q71:R72"/>
    <mergeCell ref="S71:T72"/>
    <mergeCell ref="U71:V72"/>
    <mergeCell ref="W71:X72"/>
    <mergeCell ref="A73:A74"/>
    <mergeCell ref="B73:B74"/>
    <mergeCell ref="C73:E73"/>
    <mergeCell ref="F73:H73"/>
    <mergeCell ref="I73:I74"/>
    <mergeCell ref="J73:J74"/>
    <mergeCell ref="K73:M73"/>
    <mergeCell ref="N73:P73"/>
    <mergeCell ref="Q73:Q74"/>
    <mergeCell ref="R73:R74"/>
    <mergeCell ref="S73:Y73"/>
    <mergeCell ref="P138:P140"/>
    <mergeCell ref="Q138:R138"/>
    <mergeCell ref="S138:T138"/>
    <mergeCell ref="U138:V138"/>
    <mergeCell ref="W138:X138"/>
    <mergeCell ref="Q139:R140"/>
    <mergeCell ref="S139:T140"/>
    <mergeCell ref="U139:V140"/>
    <mergeCell ref="W139:X140"/>
    <mergeCell ref="A141:A142"/>
    <mergeCell ref="B141:B142"/>
    <mergeCell ref="C141:E141"/>
    <mergeCell ref="F141:H141"/>
    <mergeCell ref="I141:I142"/>
    <mergeCell ref="J141:J142"/>
    <mergeCell ref="K141:M141"/>
    <mergeCell ref="N141:P141"/>
    <mergeCell ref="Q141:Q142"/>
    <mergeCell ref="R141:R142"/>
    <mergeCell ref="S141:Y141"/>
    <mergeCell ref="P206:P208"/>
    <mergeCell ref="Q206:R206"/>
    <mergeCell ref="S206:T206"/>
    <mergeCell ref="U206:V206"/>
    <mergeCell ref="W206:X206"/>
    <mergeCell ref="Q207:R208"/>
    <mergeCell ref="S207:T208"/>
    <mergeCell ref="I209:I210"/>
    <mergeCell ref="J209:J210"/>
    <mergeCell ref="K209:M209"/>
    <mergeCell ref="N209:P209"/>
    <mergeCell ref="A209:A210"/>
    <mergeCell ref="B209:B210"/>
    <mergeCell ref="C209:E209"/>
    <mergeCell ref="F209:H209"/>
    <mergeCell ref="Q209:Q210"/>
    <mergeCell ref="R209:R210"/>
    <mergeCell ref="S209:Y209"/>
    <mergeCell ref="U207:V208"/>
    <mergeCell ref="W207:X208"/>
  </mergeCells>
  <printOptions/>
  <pageMargins left="0.75" right="0.75" top="1" bottom="1" header="0.5" footer="0.5"/>
  <pageSetup horizontalDpi="300" verticalDpi="300" orientation="portrait" paperSize="9" scale="46" r:id="rId3"/>
  <colBreaks count="1" manualBreakCount="1">
    <brk id="25" max="279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0" sqref="C20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보성율어중학교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성적전표(맹범호)2.XLS</dc:title>
  <dc:subject/>
  <dc:creator>맹범호</dc:creator>
  <cp:keywords/>
  <dc:description/>
  <cp:lastModifiedBy>맹범호</cp:lastModifiedBy>
  <cp:lastPrinted>1999-07-16T23:47:53Z</cp:lastPrinted>
  <dcterms:created xsi:type="dcterms:W3CDTF">1999-07-16T23:11:19Z</dcterms:created>
  <dcterms:modified xsi:type="dcterms:W3CDTF">2000-01-21T00:02:54Z</dcterms:modified>
  <cp:category/>
  <cp:version/>
  <cp:contentType/>
  <cp:contentStatus/>
</cp:coreProperties>
</file>